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1805" windowHeight="6285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'Расходы'!$A$177</definedName>
    <definedName name="SIGN" localSheetId="1">'Расходы'!#REF!</definedName>
    <definedName name="SRC_CODE">#REF!</definedName>
    <definedName name="SRC_KIND">#REF!</definedName>
    <definedName name="_xlnm.Print_Area" localSheetId="0">'117_1'!$A$1:$F$50</definedName>
    <definedName name="_xlnm.Print_Area" localSheetId="2">'117_3'!$A$1:$DF$36</definedName>
    <definedName name="_xlnm.Print_Area" localSheetId="1">'Расходы'!$A$1:$F$177</definedName>
  </definedNames>
  <calcPr fullCalcOnLoad="1"/>
</workbook>
</file>

<file path=xl/sharedStrings.xml><?xml version="1.0" encoding="utf-8"?>
<sst xmlns="http://schemas.openxmlformats.org/spreadsheetml/2006/main" count="733" uniqueCount="417">
  <si>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</si>
  <si>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</si>
  <si>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</si>
  <si>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</si>
  <si>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</si>
  <si>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</si>
  <si>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</si>
  <si>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</si>
  <si>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</si>
  <si>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</si>
  <si>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</si>
  <si>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</si>
  <si>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</si>
  <si>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</si>
  <si>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</si>
  <si>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</si>
  <si>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</si>
  <si>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</si>
  <si>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</si>
  <si>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</si>
  <si>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</si>
  <si>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</si>
  <si>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</si>
  <si>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</si>
  <si>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</si>
  <si>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</si>
  <si>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</si>
  <si>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</si>
  <si>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</si>
  <si>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</si>
  <si>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</si>
  <si>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</si>
  <si>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</si>
  <si>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</si>
  <si>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</si>
  <si>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</si>
  <si>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</si>
  <si>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</si>
  <si>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</si>
  <si>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</si>
  <si>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</si>
  <si>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</si>
  <si>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</si>
  <si>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</si>
  <si>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</si>
  <si>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</si>
  <si>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</si>
  <si>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</si>
  <si>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</si>
  <si>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</si>
  <si>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</si>
  <si>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</si>
  <si>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</si>
  <si>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</si>
  <si>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</si>
  <si>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</si>
  <si>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</si>
  <si>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</si>
  <si>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</si>
  <si>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</si>
  <si>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</si>
  <si>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</si>
  <si>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</si>
  <si>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</si>
  <si>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</si>
  <si>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</si>
  <si>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</si>
  <si>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</si>
  <si>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</si>
  <si>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</si>
  <si>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</si>
  <si>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</si>
  <si>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</si>
  <si>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</si>
  <si>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</si>
  <si>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</si>
  <si>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</si>
  <si>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</si>
  <si>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</si>
  <si>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</si>
  <si>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</si>
  <si>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</si>
  <si>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</si>
  <si>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</si>
  <si>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</si>
  <si>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</si>
  <si>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</si>
  <si>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</si>
  <si>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</si>
  <si>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</si>
  <si>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</si>
  <si>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</si>
  <si>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</si>
  <si>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</si>
  <si>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</si>
  <si>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</si>
  <si>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</si>
  <si>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</si>
  <si>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</si>
  <si>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</si>
  <si>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</si>
  <si>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</si>
  <si>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</si>
  <si>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</si>
  <si>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</si>
  <si>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</si>
  <si>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</si>
  <si>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</si>
  <si>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</si>
  <si>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</si>
  <si>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</si>
  <si>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</si>
  <si>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</si>
  <si>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</si>
  <si>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</si>
  <si>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</si>
  <si>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</si>
  <si>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</si>
  <si>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</si>
  <si>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</si>
  <si>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</si>
  <si>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</si>
  <si>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</si>
  <si>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</si>
  <si>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</si>
  <si>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</si>
  <si>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</si>
  <si>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</si>
  <si>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</si>
  <si>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</si>
  <si>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</si>
  <si>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</si>
  <si>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</si>
  <si>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</si>
  <si>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</si>
  <si>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</si>
  <si>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</si>
  <si>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</si>
  <si>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</si>
  <si>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</si>
  <si>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</si>
  <si>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</si>
  <si>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</si>
  <si>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</si>
  <si>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</si>
  <si>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</si>
  <si>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</si>
  <si>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</si>
  <si>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</si>
  <si>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</si>
  <si>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</si>
  <si>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</si>
  <si>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</si>
  <si>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</si>
  <si>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</si>
  <si>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</si>
  <si>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</si>
  <si>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</si>
  <si>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</si>
  <si>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</si>
  <si>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</si>
  <si>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</si>
  <si>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</si>
  <si>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</si>
  <si>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</si>
  <si>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</si>
  <si>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</si>
  <si>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</si>
  <si>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</si>
  <si>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</si>
  <si>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</si>
  <si>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</si>
  <si>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</si>
  <si>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</si>
  <si>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</si>
  <si>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</si>
  <si>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</si>
  <si>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</si>
  <si>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</si>
  <si>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</si>
  <si>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</si>
  <si>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</si>
  <si>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</si>
  <si>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</si>
  <si>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</si>
  <si>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</si>
  <si>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</si>
  <si>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</si>
  <si>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</si>
  <si>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</si>
  <si>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</si>
  <si>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</si>
  <si>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</si>
  <si>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</si>
  <si>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</si>
  <si>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</si>
  <si>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</si>
  <si>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</si>
  <si>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</si>
  <si>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</si>
  <si>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</si>
  <si>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</si>
  <si>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</si>
  <si>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</si>
  <si>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</si>
  <si>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</si>
  <si>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</si>
  <si>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</si>
  <si>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</si>
  <si>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</si>
  <si>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</si>
  <si>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</si>
  <si>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</si>
  <si>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</si>
  <si>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</si>
  <si>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</si>
  <si>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</si>
  <si>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</si>
  <si>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</si>
  <si>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</si>
  <si>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</si>
  <si>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</si>
  <si>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</si>
  <si>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</si>
  <si>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</si>
  <si>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</si>
  <si>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</si>
  <si>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</si>
  <si>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</si>
  <si>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</si>
  <si>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</si>
  <si>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</si>
  <si>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</si>
  <si>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</si>
  <si>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</si>
  <si>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</si>
  <si>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</si>
  <si>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</si>
  <si>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</si>
  <si>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</si>
  <si>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</si>
  <si>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</si>
  <si>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</si>
  <si>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</si>
  <si>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</si>
  <si>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</si>
  <si>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</si>
  <si>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</si>
  <si>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</si>
  <si>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</si>
  <si>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</si>
  <si>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</si>
  <si>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</si>
  <si>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</si>
  <si>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</si>
  <si>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</si>
  <si>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</si>
  <si>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</si>
  <si>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</si>
  <si>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</si>
  <si>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</si>
  <si>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</si>
  <si>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</si>
  <si>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</si>
  <si>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</si>
  <si>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</si>
  <si>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</si>
  <si>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</si>
  <si>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</si>
  <si>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</si>
  <si>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</si>
  <si>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</si>
  <si>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</si>
  <si>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</si>
  <si>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</si>
  <si>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</si>
  <si>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</si>
  <si>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</si>
  <si>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</si>
  <si>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</si>
  <si>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</si>
  <si>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</si>
  <si>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</si>
  <si>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</si>
  <si>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</si>
  <si>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</si>
  <si>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</si>
  <si>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</si>
  <si>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</si>
  <si>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</si>
  <si>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</si>
  <si>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</si>
  <si>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</si>
  <si>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</si>
  <si>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</si>
  <si>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</si>
  <si>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</si>
  <si>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</si>
  <si>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</si>
  <si>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</si>
  <si>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</si>
  <si>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</si>
  <si>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</si>
  <si>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</si>
  <si>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</si>
  <si>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</si>
  <si>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</si>
  <si>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</si>
  <si>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</si>
  <si>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</si>
  <si>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</si>
  <si>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</si>
  <si>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</si>
  <si>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</si>
  <si>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</si>
  <si>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</si>
  <si>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</si>
  <si>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</si>
  <si>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</si>
  <si>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</si>
  <si>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</si>
  <si>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</si>
  <si>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</si>
  <si>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</si>
  <si>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</si>
  <si>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</si>
  <si>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</si>
  <si>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</si>
  <si>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</si>
  <si>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</si>
  <si>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</si>
  <si>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</si>
  <si>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</si>
  <si>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</si>
  <si>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</si>
  <si>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</si>
  <si>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</si>
  <si>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</si>
  <si>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</si>
  <si>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</si>
  <si>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</si>
  <si>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</si>
  <si>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</si>
  <si>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</si>
  <si>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</si>
  <si>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</si>
  <si>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</si>
  <si>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</si>
  <si>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</si>
  <si>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</si>
  <si>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</si>
  <si>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</si>
  <si>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</si>
  <si>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</si>
  <si>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</si>
  <si>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</si>
  <si>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</si>
  <si>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</si>
  <si>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</si>
  <si>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</si>
  <si>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</si>
  <si>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</si>
  <si>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</si>
  <si>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</si>
  <si>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</si>
  <si>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</si>
  <si>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</si>
  <si>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</si>
  <si>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</si>
  <si>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</si>
  <si>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</si>
  <si>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</si>
  <si>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</si>
  <si>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</si>
  <si>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</si>
  <si>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</si>
  <si>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</si>
  <si>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</si>
  <si>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</si>
  <si>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</si>
  <si>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</si>
  <si>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</si>
  <si>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</si>
  <si>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</si>
  <si>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</si>
  <si>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</si>
  <si>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</si>
  <si>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</si>
  <si>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</si>
  <si>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</si>
  <si>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</si>
  <si>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</si>
  <si>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</si>
  <si>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</si>
  <si>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</si>
  <si>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951 0113 0120099990 852 </t>
  </si>
  <si>
    <t>Уплата прочих налогов, сборов</t>
  </si>
  <si>
    <t xml:space="preserve">951 0113 9990099990 000 </t>
  </si>
  <si>
    <t>Реализация направления расходов по иным непрограммным расходам  в рамках непрограммных расходов органа местного самоуправления Киселевского сельского поселения</t>
  </si>
  <si>
    <t xml:space="preserve">951 0113 9990099990 800 </t>
  </si>
  <si>
    <t xml:space="preserve">951 0113 9990099990 850 </t>
  </si>
  <si>
    <t xml:space="preserve">951 0113 9990099990 853 </t>
  </si>
  <si>
    <t xml:space="preserve">951 0412 0000000000 000 </t>
  </si>
  <si>
    <t xml:space="preserve">951 0412 0999000000 000 </t>
  </si>
  <si>
    <t xml:space="preserve">951 0412 0990000000 000 </t>
  </si>
  <si>
    <t>Другие вопросы в области национальной экономики</t>
  </si>
  <si>
    <t>в том числе:   Администрация Киселевского сельского поселения</t>
  </si>
  <si>
    <t xml:space="preserve">951 0412 09990020420 000 </t>
  </si>
  <si>
    <t xml:space="preserve">951 0412 09990020420 200 </t>
  </si>
  <si>
    <t xml:space="preserve">951 0412 09990020420 240 </t>
  </si>
  <si>
    <t xml:space="preserve">951 0412 09990020420 244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</si>
  <si>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</si>
  <si>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</si>
  <si>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 1 октября 2019 г.</t>
  </si>
  <si>
    <t>01.10.2019</t>
  </si>
  <si>
    <t>11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</si>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</sst>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13" fillId="0" borderId="17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53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4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9" fontId="14" fillId="0" borderId="54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4" fontId="15" fillId="0" borderId="5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60" xfId="0" applyFont="1" applyBorder="1" applyAlignment="1">
      <alignment horizontal="left" vertical="center" wrapText="1" indent="2"/>
    </xf>
    <xf numFmtId="0" fontId="14" fillId="0" borderId="61" xfId="0" applyFont="1" applyBorder="1" applyAlignment="1">
      <alignment horizontal="left" vertical="center" wrapText="1" indent="2"/>
    </xf>
    <xf numFmtId="0" fontId="14" fillId="0" borderId="62" xfId="0" applyFont="1" applyBorder="1" applyAlignment="1">
      <alignment horizontal="left" vertical="center" wrapText="1" indent="2"/>
    </xf>
    <xf numFmtId="49" fontId="14" fillId="0" borderId="63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49" fontId="14" fillId="0" borderId="74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0"/>
  <sheetViews>
    <sheetView zoomScaleSheetLayoutView="70" zoomScalePageLayoutView="0" workbookViewId="0" topLeftCell="A46">
      <selection activeCell="I16" sqref="I16"/>
    </sheetView>
  </sheetViews>
  <sheetFormatPr defaultColWidth="9.00390625" defaultRowHeight="12.75"/>
  <cols>
    <col min="1" max="1" width="35.125" style="18" customWidth="1"/>
    <col min="2" max="2" width="4.25390625" style="0" customWidth="1"/>
    <col min="3" max="3" width="30.625" style="0" customWidth="1"/>
    <col min="4" max="4" width="15.75390625" style="20" customWidth="1"/>
    <col min="5" max="5" width="14.125" style="20" customWidth="1"/>
    <col min="6" max="6" width="14.125" style="0" customWidth="1"/>
  </cols>
  <sheetData>
    <row r="1" spans="3:6" ht="12.75">
      <c r="C1" s="121" t="s">
        <v>149</v>
      </c>
      <c r="D1" s="121"/>
      <c r="E1" s="121"/>
      <c r="F1" s="121"/>
    </row>
    <row r="2" spans="4:5" ht="12.75">
      <c r="D2"/>
      <c r="E2" s="2"/>
    </row>
    <row r="3" spans="1:6" ht="15.75" customHeight="1" thickBot="1">
      <c r="A3" s="122" t="s">
        <v>150</v>
      </c>
      <c r="B3" s="122"/>
      <c r="C3" s="122"/>
      <c r="D3" s="122"/>
      <c r="E3" s="123"/>
      <c r="F3" s="19" t="s">
        <v>2</v>
      </c>
    </row>
    <row r="4" spans="2:6" ht="12.75">
      <c r="B4" s="124" t="s">
        <v>413</v>
      </c>
      <c r="C4" s="124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414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5" t="s">
        <v>155</v>
      </c>
      <c r="B7" s="125"/>
      <c r="C7" s="125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22.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6" t="s">
        <v>161</v>
      </c>
      <c r="B11" s="126"/>
      <c r="C11" s="126"/>
      <c r="D11" s="126"/>
      <c r="E11" s="126"/>
      <c r="F11" s="126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5" thickBot="1">
      <c r="A14" s="109" t="s">
        <v>86</v>
      </c>
      <c r="B14" s="110" t="s">
        <v>4</v>
      </c>
      <c r="C14" s="111" t="s">
        <v>87</v>
      </c>
      <c r="D14" s="112">
        <f>D15+D38</f>
        <v>14255500</v>
      </c>
      <c r="E14" s="113">
        <f>E15+E38</f>
        <v>9924999.51</v>
      </c>
      <c r="F14" s="105">
        <f>IF(OR(D14="-",E14&gt;=D14),"-",D14-IF(E14="-",0,E14))</f>
        <v>4330500.49</v>
      </c>
    </row>
    <row r="15" spans="1:6" ht="42.75">
      <c r="A15" s="106" t="s">
        <v>88</v>
      </c>
      <c r="B15" s="32" t="s">
        <v>4</v>
      </c>
      <c r="C15" s="107" t="s">
        <v>89</v>
      </c>
      <c r="D15" s="108">
        <f>D16+D21+D24+D35</f>
        <v>10059500</v>
      </c>
      <c r="E15" s="108">
        <f>E16+E21+E24+E32+E35</f>
        <v>6604443.98</v>
      </c>
      <c r="F15" s="33">
        <f>D15-E15</f>
        <v>3455056.0199999996</v>
      </c>
    </row>
    <row r="16" spans="1:6" ht="28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4837939.24</v>
      </c>
      <c r="F16" s="33">
        <f>F17</f>
        <v>1462060.7599999998</v>
      </c>
    </row>
    <row r="17" spans="1:6" ht="14.2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E18+E20+E19</f>
        <v>4837939.24</v>
      </c>
      <c r="F17" s="33">
        <f>D17-E17</f>
        <v>1462060.7599999998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4725270.54</v>
      </c>
      <c r="F18" s="33">
        <f>D18-E18</f>
        <v>1574729.46</v>
      </c>
    </row>
    <row r="19" spans="1:6" ht="213.75">
      <c r="A19" s="30" t="s">
        <v>411</v>
      </c>
      <c r="B19" s="31" t="s">
        <v>4</v>
      </c>
      <c r="C19" s="31" t="s">
        <v>412</v>
      </c>
      <c r="D19" s="29" t="s">
        <v>14</v>
      </c>
      <c r="E19" s="29">
        <v>120338.34</v>
      </c>
      <c r="F19" s="33">
        <v>-120337.14</v>
      </c>
    </row>
    <row r="20" spans="1:6" ht="105" customHeight="1">
      <c r="A20" s="30" t="s">
        <v>320</v>
      </c>
      <c r="B20" s="31" t="s">
        <v>4</v>
      </c>
      <c r="C20" s="31" t="s">
        <v>321</v>
      </c>
      <c r="D20" s="29" t="s">
        <v>14</v>
      </c>
      <c r="E20" s="29">
        <v>-7669.64</v>
      </c>
      <c r="F20" s="33">
        <v>7747.88</v>
      </c>
    </row>
    <row r="21" spans="1:6" ht="28.5">
      <c r="A21" s="30" t="s">
        <v>18</v>
      </c>
      <c r="B21" s="31" t="s">
        <v>4</v>
      </c>
      <c r="C21" s="31" t="s">
        <v>94</v>
      </c>
      <c r="D21" s="29">
        <f>D22</f>
        <v>723000</v>
      </c>
      <c r="E21" s="29">
        <f>E22</f>
        <v>633903.06</v>
      </c>
      <c r="F21" s="33">
        <f aca="true" t="shared" si="0" ref="F21:F31">D21-E21</f>
        <v>89096.93999999994</v>
      </c>
    </row>
    <row r="22" spans="1:6" ht="29.25" customHeight="1">
      <c r="A22" s="30" t="s">
        <v>19</v>
      </c>
      <c r="B22" s="31" t="s">
        <v>4</v>
      </c>
      <c r="C22" s="31" t="s">
        <v>95</v>
      </c>
      <c r="D22" s="29">
        <f>D23</f>
        <v>723000</v>
      </c>
      <c r="E22" s="29">
        <f>E23</f>
        <v>633903.06</v>
      </c>
      <c r="F22" s="33">
        <f t="shared" si="0"/>
        <v>89096.93999999994</v>
      </c>
    </row>
    <row r="23" spans="1:6" ht="28.5">
      <c r="A23" s="30" t="s">
        <v>19</v>
      </c>
      <c r="B23" s="31" t="s">
        <v>4</v>
      </c>
      <c r="C23" s="31" t="s">
        <v>96</v>
      </c>
      <c r="D23" s="29">
        <v>723000</v>
      </c>
      <c r="E23" s="29">
        <v>633903.06</v>
      </c>
      <c r="F23" s="33">
        <f t="shared" si="0"/>
        <v>89096.93999999994</v>
      </c>
    </row>
    <row r="24" spans="1:6" ht="14.25">
      <c r="A24" s="30" t="s">
        <v>20</v>
      </c>
      <c r="B24" s="31" t="s">
        <v>4</v>
      </c>
      <c r="C24" s="31" t="s">
        <v>97</v>
      </c>
      <c r="D24" s="29">
        <f>D25+D27</f>
        <v>3005200</v>
      </c>
      <c r="E24" s="29">
        <f>E25+E27</f>
        <v>1131401.6800000002</v>
      </c>
      <c r="F24" s="33">
        <f t="shared" si="0"/>
        <v>1873798.3199999998</v>
      </c>
    </row>
    <row r="25" spans="1:6" ht="28.5">
      <c r="A25" s="30" t="s">
        <v>21</v>
      </c>
      <c r="B25" s="31" t="s">
        <v>4</v>
      </c>
      <c r="C25" s="31" t="s">
        <v>98</v>
      </c>
      <c r="D25" s="29">
        <f>D26</f>
        <v>105200</v>
      </c>
      <c r="E25" s="29">
        <f>E26</f>
        <v>20563.83</v>
      </c>
      <c r="F25" s="33">
        <f t="shared" si="0"/>
        <v>84636.17</v>
      </c>
    </row>
    <row r="26" spans="1:6" ht="81" customHeight="1">
      <c r="A26" s="30" t="s">
        <v>22</v>
      </c>
      <c r="B26" s="31" t="s">
        <v>4</v>
      </c>
      <c r="C26" s="31" t="s">
        <v>99</v>
      </c>
      <c r="D26" s="29">
        <v>105200</v>
      </c>
      <c r="E26" s="29">
        <v>20563.83</v>
      </c>
      <c r="F26" s="33">
        <f t="shared" si="0"/>
        <v>84636.17</v>
      </c>
    </row>
    <row r="27" spans="1:6" ht="14.25">
      <c r="A27" s="30" t="s">
        <v>23</v>
      </c>
      <c r="B27" s="31" t="s">
        <v>4</v>
      </c>
      <c r="C27" s="31" t="s">
        <v>100</v>
      </c>
      <c r="D27" s="29">
        <f>D28+D30</f>
        <v>2900000</v>
      </c>
      <c r="E27" s="29">
        <f>E28+E31</f>
        <v>1110837.85</v>
      </c>
      <c r="F27" s="33">
        <f t="shared" si="0"/>
        <v>1789162.15</v>
      </c>
    </row>
    <row r="28" spans="1:6" ht="14.25">
      <c r="A28" s="30" t="s">
        <v>101</v>
      </c>
      <c r="B28" s="31" t="s">
        <v>4</v>
      </c>
      <c r="C28" s="31" t="s">
        <v>102</v>
      </c>
      <c r="D28" s="29">
        <f>D29</f>
        <v>400000</v>
      </c>
      <c r="E28" s="29">
        <f>E29</f>
        <v>468655.49</v>
      </c>
      <c r="F28" s="33">
        <f t="shared" si="0"/>
        <v>-68655.48999999999</v>
      </c>
    </row>
    <row r="29" spans="1:6" ht="63" customHeight="1">
      <c r="A29" s="30" t="s">
        <v>103</v>
      </c>
      <c r="B29" s="31" t="s">
        <v>4</v>
      </c>
      <c r="C29" s="31" t="s">
        <v>104</v>
      </c>
      <c r="D29" s="29">
        <v>400000</v>
      </c>
      <c r="E29" s="29">
        <v>468655.49</v>
      </c>
      <c r="F29" s="33">
        <f t="shared" si="0"/>
        <v>-68655.48999999999</v>
      </c>
    </row>
    <row r="30" spans="1:6" ht="28.5">
      <c r="A30" s="30" t="s">
        <v>24</v>
      </c>
      <c r="B30" s="31" t="s">
        <v>4</v>
      </c>
      <c r="C30" s="31" t="s">
        <v>105</v>
      </c>
      <c r="D30" s="29">
        <f>D31</f>
        <v>2500000</v>
      </c>
      <c r="E30" s="29">
        <f>E31</f>
        <v>642182.36</v>
      </c>
      <c r="F30" s="33">
        <f t="shared" si="0"/>
        <v>1857817.6400000001</v>
      </c>
    </row>
    <row r="31" spans="1:6" ht="66.75" customHeight="1">
      <c r="A31" s="30" t="s">
        <v>25</v>
      </c>
      <c r="B31" s="31" t="s">
        <v>4</v>
      </c>
      <c r="C31" s="31" t="s">
        <v>106</v>
      </c>
      <c r="D31" s="29">
        <v>2500000</v>
      </c>
      <c r="E31" s="29">
        <v>642182.36</v>
      </c>
      <c r="F31" s="33">
        <f t="shared" si="0"/>
        <v>1857817.6400000001</v>
      </c>
    </row>
    <row r="32" spans="1:6" ht="79.5" customHeight="1">
      <c r="A32" s="30" t="s">
        <v>343</v>
      </c>
      <c r="B32" s="31" t="s">
        <v>4</v>
      </c>
      <c r="C32" s="31" t="s">
        <v>344</v>
      </c>
      <c r="D32" s="34" t="str">
        <f aca="true" t="shared" si="1" ref="D32:F33">D33</f>
        <v>-</v>
      </c>
      <c r="E32" s="34">
        <f>E33</f>
        <v>400</v>
      </c>
      <c r="F32" s="33">
        <f t="shared" si="1"/>
        <v>-400</v>
      </c>
    </row>
    <row r="33" spans="1:6" ht="100.5" customHeight="1">
      <c r="A33" s="30" t="s">
        <v>345</v>
      </c>
      <c r="B33" s="31" t="s">
        <v>4</v>
      </c>
      <c r="C33" s="31" t="s">
        <v>346</v>
      </c>
      <c r="D33" s="34" t="str">
        <f t="shared" si="1"/>
        <v>-</v>
      </c>
      <c r="E33" s="34">
        <f t="shared" si="1"/>
        <v>400</v>
      </c>
      <c r="F33" s="33">
        <f t="shared" si="1"/>
        <v>-400</v>
      </c>
    </row>
    <row r="34" spans="1:6" ht="128.25" customHeight="1">
      <c r="A34" s="30" t="s">
        <v>347</v>
      </c>
      <c r="B34" s="31" t="s">
        <v>4</v>
      </c>
      <c r="C34" s="31" t="s">
        <v>348</v>
      </c>
      <c r="D34" s="34" t="s">
        <v>14</v>
      </c>
      <c r="E34" s="34">
        <v>400</v>
      </c>
      <c r="F34" s="33">
        <v>-400</v>
      </c>
    </row>
    <row r="35" spans="1:6" ht="36" customHeight="1">
      <c r="A35" s="30" t="s">
        <v>165</v>
      </c>
      <c r="B35" s="31" t="s">
        <v>4</v>
      </c>
      <c r="C35" s="31" t="s">
        <v>166</v>
      </c>
      <c r="D35" s="34">
        <f aca="true" t="shared" si="2" ref="D35:F36">D36</f>
        <v>31300</v>
      </c>
      <c r="E35" s="34">
        <f t="shared" si="2"/>
        <v>800</v>
      </c>
      <c r="F35" s="33">
        <f>F36</f>
        <v>30500</v>
      </c>
    </row>
    <row r="36" spans="1:6" ht="83.25" customHeight="1">
      <c r="A36" s="30" t="s">
        <v>167</v>
      </c>
      <c r="B36" s="31" t="s">
        <v>4</v>
      </c>
      <c r="C36" s="31" t="s">
        <v>168</v>
      </c>
      <c r="D36" s="34">
        <f t="shared" si="2"/>
        <v>31300</v>
      </c>
      <c r="E36" s="34">
        <f t="shared" si="2"/>
        <v>800</v>
      </c>
      <c r="F36" s="33">
        <f t="shared" si="2"/>
        <v>30500</v>
      </c>
    </row>
    <row r="37" spans="1:6" ht="86.25" customHeight="1">
      <c r="A37" s="30" t="s">
        <v>178</v>
      </c>
      <c r="B37" s="31" t="s">
        <v>4</v>
      </c>
      <c r="C37" s="31" t="s">
        <v>177</v>
      </c>
      <c r="D37" s="34">
        <v>31300</v>
      </c>
      <c r="E37" s="34">
        <v>800</v>
      </c>
      <c r="F37" s="33">
        <f aca="true" t="shared" si="3" ref="F37:F42">D37-E37</f>
        <v>30500</v>
      </c>
    </row>
    <row r="38" spans="1:6" ht="28.5">
      <c r="A38" s="30" t="s">
        <v>107</v>
      </c>
      <c r="B38" s="31" t="s">
        <v>4</v>
      </c>
      <c r="C38" s="31" t="s">
        <v>108</v>
      </c>
      <c r="D38" s="34">
        <f>D39</f>
        <v>4196000</v>
      </c>
      <c r="E38" s="34">
        <f>E39</f>
        <v>3320555.53</v>
      </c>
      <c r="F38" s="33">
        <f t="shared" si="3"/>
        <v>875444.4700000002</v>
      </c>
    </row>
    <row r="39" spans="1:6" ht="75" customHeight="1">
      <c r="A39" s="30" t="s">
        <v>109</v>
      </c>
      <c r="B39" s="31" t="s">
        <v>4</v>
      </c>
      <c r="C39" s="31" t="s">
        <v>110</v>
      </c>
      <c r="D39" s="34">
        <f>D43+D48+D40</f>
        <v>4196000</v>
      </c>
      <c r="E39" s="34">
        <f>E40+E43+E48</f>
        <v>3320555.53</v>
      </c>
      <c r="F39" s="33">
        <f t="shared" si="3"/>
        <v>875444.4700000002</v>
      </c>
    </row>
    <row r="40" spans="1:6" ht="45" customHeight="1">
      <c r="A40" s="30" t="s">
        <v>326</v>
      </c>
      <c r="B40" s="31" t="s">
        <v>4</v>
      </c>
      <c r="C40" s="31" t="s">
        <v>342</v>
      </c>
      <c r="D40" s="34">
        <f>D41</f>
        <v>1316700</v>
      </c>
      <c r="E40" s="34">
        <f>E41</f>
        <v>934500</v>
      </c>
      <c r="F40" s="33">
        <f t="shared" si="3"/>
        <v>382200</v>
      </c>
    </row>
    <row r="41" spans="1:6" ht="51.75" customHeight="1">
      <c r="A41" s="30" t="s">
        <v>325</v>
      </c>
      <c r="B41" s="31" t="s">
        <v>4</v>
      </c>
      <c r="C41" s="31" t="s">
        <v>341</v>
      </c>
      <c r="D41" s="34">
        <f>D42</f>
        <v>1316700</v>
      </c>
      <c r="E41" s="34">
        <f>E42</f>
        <v>934500</v>
      </c>
      <c r="F41" s="33">
        <f t="shared" si="3"/>
        <v>382200</v>
      </c>
    </row>
    <row r="42" spans="1:6" ht="57.75" customHeight="1">
      <c r="A42" s="30" t="s">
        <v>324</v>
      </c>
      <c r="B42" s="31" t="s">
        <v>4</v>
      </c>
      <c r="C42" s="31" t="s">
        <v>340</v>
      </c>
      <c r="D42" s="34">
        <v>1316700</v>
      </c>
      <c r="E42" s="34">
        <v>934500</v>
      </c>
      <c r="F42" s="33">
        <f t="shared" si="3"/>
        <v>382200</v>
      </c>
    </row>
    <row r="43" spans="1:6" ht="28.5">
      <c r="A43" s="30" t="s">
        <v>111</v>
      </c>
      <c r="B43" s="31" t="s">
        <v>4</v>
      </c>
      <c r="C43" s="31" t="s">
        <v>339</v>
      </c>
      <c r="D43" s="34">
        <f>D46+D44</f>
        <v>208400</v>
      </c>
      <c r="E43" s="34">
        <f>E44+E46</f>
        <v>150308</v>
      </c>
      <c r="F43" s="33">
        <f>D43-E43</f>
        <v>58092</v>
      </c>
    </row>
    <row r="44" spans="1:6" ht="63" customHeight="1">
      <c r="A44" s="30" t="s">
        <v>112</v>
      </c>
      <c r="B44" s="31" t="s">
        <v>4</v>
      </c>
      <c r="C44" s="31" t="s">
        <v>338</v>
      </c>
      <c r="D44" s="34">
        <v>200</v>
      </c>
      <c r="E44" s="34">
        <f>E45</f>
        <v>200</v>
      </c>
      <c r="F44" s="33" t="str">
        <f>F45</f>
        <v>-</v>
      </c>
    </row>
    <row r="45" spans="1:6" ht="66.75" customHeight="1">
      <c r="A45" s="30" t="s">
        <v>113</v>
      </c>
      <c r="B45" s="35" t="s">
        <v>4</v>
      </c>
      <c r="C45" s="31" t="s">
        <v>337</v>
      </c>
      <c r="D45" s="34">
        <v>200</v>
      </c>
      <c r="E45" s="34">
        <v>200</v>
      </c>
      <c r="F45" s="33" t="s">
        <v>14</v>
      </c>
    </row>
    <row r="46" spans="1:6" ht="74.25" customHeight="1">
      <c r="A46" s="30" t="s">
        <v>114</v>
      </c>
      <c r="B46" s="31" t="s">
        <v>4</v>
      </c>
      <c r="C46" s="31" t="s">
        <v>336</v>
      </c>
      <c r="D46" s="34">
        <f>D47</f>
        <v>208200</v>
      </c>
      <c r="E46" s="34">
        <f>E47</f>
        <v>150108</v>
      </c>
      <c r="F46" s="33">
        <f>F47</f>
        <v>58092</v>
      </c>
    </row>
    <row r="47" spans="1:6" ht="80.25" customHeight="1">
      <c r="A47" s="30" t="s">
        <v>115</v>
      </c>
      <c r="B47" s="31" t="s">
        <v>4</v>
      </c>
      <c r="C47" s="31" t="s">
        <v>335</v>
      </c>
      <c r="D47" s="34">
        <v>208200</v>
      </c>
      <c r="E47" s="34">
        <v>150108</v>
      </c>
      <c r="F47" s="33">
        <f>D47-E47</f>
        <v>58092</v>
      </c>
    </row>
    <row r="48" spans="1:6" ht="22.5" customHeight="1">
      <c r="A48" s="30" t="s">
        <v>116</v>
      </c>
      <c r="B48" s="35" t="s">
        <v>4</v>
      </c>
      <c r="C48" s="31" t="s">
        <v>334</v>
      </c>
      <c r="D48" s="34">
        <f>D50</f>
        <v>2670900</v>
      </c>
      <c r="E48" s="34">
        <f>E50</f>
        <v>2235747.53</v>
      </c>
      <c r="F48" s="33">
        <f>D48-E48</f>
        <v>435152.4700000002</v>
      </c>
    </row>
    <row r="49" spans="1:6" ht="126" customHeight="1">
      <c r="A49" s="30" t="s">
        <v>117</v>
      </c>
      <c r="B49" s="35" t="s">
        <v>4</v>
      </c>
      <c r="C49" s="31" t="s">
        <v>333</v>
      </c>
      <c r="D49" s="34">
        <f>D50</f>
        <v>2670900</v>
      </c>
      <c r="E49" s="34">
        <f>E50</f>
        <v>2235747.53</v>
      </c>
      <c r="F49" s="33">
        <f>D49-E49</f>
        <v>435152.4700000002</v>
      </c>
    </row>
    <row r="50" spans="1:6" ht="129" customHeight="1">
      <c r="A50" s="36" t="s">
        <v>118</v>
      </c>
      <c r="B50" s="35" t="s">
        <v>4</v>
      </c>
      <c r="C50" s="31" t="s">
        <v>332</v>
      </c>
      <c r="D50" s="34">
        <v>2670900</v>
      </c>
      <c r="E50" s="34">
        <v>2235747.53</v>
      </c>
      <c r="F50" s="33">
        <f>D50-E50</f>
        <v>435152.4700000002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5:F37 F20:F31">
    <cfRule type="cellIs" priority="48" dxfId="70" operator="equal" stopIfTrue="1">
      <formula>0</formula>
    </cfRule>
  </conditionalFormatting>
  <conditionalFormatting sqref="F15">
    <cfRule type="cellIs" priority="47" dxfId="70" operator="equal" stopIfTrue="1">
      <formula>0</formula>
    </cfRule>
  </conditionalFormatting>
  <conditionalFormatting sqref="F16">
    <cfRule type="cellIs" priority="46" dxfId="70" operator="equal" stopIfTrue="1">
      <formula>0</formula>
    </cfRule>
  </conditionalFormatting>
  <conditionalFormatting sqref="F17">
    <cfRule type="cellIs" priority="45" dxfId="70" operator="equal" stopIfTrue="1">
      <formula>0</formula>
    </cfRule>
  </conditionalFormatting>
  <conditionalFormatting sqref="F18">
    <cfRule type="cellIs" priority="44" dxfId="70" operator="equal" stopIfTrue="1">
      <formula>0</formula>
    </cfRule>
  </conditionalFormatting>
  <conditionalFormatting sqref="F38:F39 F43:F50">
    <cfRule type="cellIs" priority="42" dxfId="70" operator="equal" stopIfTrue="1">
      <formula>0</formula>
    </cfRule>
  </conditionalFormatting>
  <conditionalFormatting sqref="F42">
    <cfRule type="cellIs" priority="8" dxfId="70" operator="equal" stopIfTrue="1">
      <formula>0</formula>
    </cfRule>
  </conditionalFormatting>
  <conditionalFormatting sqref="F41">
    <cfRule type="cellIs" priority="7" dxfId="70" operator="equal" stopIfTrue="1">
      <formula>0</formula>
    </cfRule>
  </conditionalFormatting>
  <conditionalFormatting sqref="F40">
    <cfRule type="cellIs" priority="6" dxfId="70" operator="equal" stopIfTrue="1">
      <formula>0</formula>
    </cfRule>
  </conditionalFormatting>
  <conditionalFormatting sqref="F32:F34">
    <cfRule type="cellIs" priority="2" dxfId="70" operator="equal" stopIfTrue="1">
      <formula>0</formula>
    </cfRule>
  </conditionalFormatting>
  <conditionalFormatting sqref="F19">
    <cfRule type="cellIs" priority="1" dxfId="7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view="pageBreakPreview" zoomScale="60" zoomScaleNormal="69" zoomScalePageLayoutView="0" workbookViewId="0" topLeftCell="A1">
      <selection activeCell="E68" sqref="E68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375" style="0" customWidth="1"/>
    <col min="6" max="6" width="27.375" style="0" customWidth="1"/>
    <col min="7" max="7" width="9.125" style="0" hidden="1" customWidth="1"/>
    <col min="8" max="14" width="9.125" style="0" customWidth="1"/>
    <col min="15" max="15" width="9.375" style="0" customWidth="1"/>
  </cols>
  <sheetData>
    <row r="1" ht="12.75" customHeight="1"/>
    <row r="2" spans="1:6" ht="13.5" customHeight="1">
      <c r="A2" s="129" t="s">
        <v>12</v>
      </c>
      <c r="B2" s="129"/>
      <c r="C2" s="129"/>
      <c r="D2" s="129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30" t="s">
        <v>3</v>
      </c>
      <c r="B4" s="133" t="s">
        <v>5</v>
      </c>
      <c r="C4" s="136" t="s">
        <v>13</v>
      </c>
      <c r="D4" s="138" t="s">
        <v>10</v>
      </c>
      <c r="E4" s="141" t="s">
        <v>6</v>
      </c>
      <c r="F4" s="127" t="s">
        <v>8</v>
      </c>
    </row>
    <row r="5" spans="1:6" ht="5.25" customHeight="1">
      <c r="A5" s="131"/>
      <c r="B5" s="134"/>
      <c r="C5" s="137"/>
      <c r="D5" s="139"/>
      <c r="E5" s="142"/>
      <c r="F5" s="128"/>
    </row>
    <row r="6" spans="1:6" ht="9" customHeight="1">
      <c r="A6" s="131"/>
      <c r="B6" s="134"/>
      <c r="C6" s="137"/>
      <c r="D6" s="139"/>
      <c r="E6" s="142"/>
      <c r="F6" s="128"/>
    </row>
    <row r="7" spans="1:6" ht="6" customHeight="1">
      <c r="A7" s="131"/>
      <c r="B7" s="134"/>
      <c r="C7" s="137"/>
      <c r="D7" s="139"/>
      <c r="E7" s="142"/>
      <c r="F7" s="128"/>
    </row>
    <row r="8" spans="1:6" ht="6" customHeight="1">
      <c r="A8" s="131"/>
      <c r="B8" s="134"/>
      <c r="C8" s="137"/>
      <c r="D8" s="139"/>
      <c r="E8" s="142"/>
      <c r="F8" s="128"/>
    </row>
    <row r="9" spans="1:6" ht="24" customHeight="1">
      <c r="A9" s="131"/>
      <c r="B9" s="134"/>
      <c r="C9" s="137"/>
      <c r="D9" s="139"/>
      <c r="E9" s="142"/>
      <c r="F9" s="128"/>
    </row>
    <row r="10" spans="1:6" ht="3.75" customHeight="1" hidden="1">
      <c r="A10" s="131"/>
      <c r="B10" s="134"/>
      <c r="C10" s="80"/>
      <c r="D10" s="139"/>
      <c r="E10" s="81"/>
      <c r="F10" s="82"/>
    </row>
    <row r="11" spans="1:6" ht="12.75" customHeight="1" hidden="1">
      <c r="A11" s="132"/>
      <c r="B11" s="135"/>
      <c r="C11" s="83"/>
      <c r="D11" s="140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8">
      <c r="A13" s="42" t="s">
        <v>26</v>
      </c>
      <c r="B13" s="43" t="s">
        <v>27</v>
      </c>
      <c r="C13" s="44" t="s">
        <v>28</v>
      </c>
      <c r="D13" s="45">
        <f>D16+D76+D85+D99+D118+D141+D149+H160+D165+D157</f>
        <v>17468800</v>
      </c>
      <c r="E13" s="45">
        <f>E14</f>
        <v>11674024.57</v>
      </c>
      <c r="F13" s="47">
        <f>D13-E13</f>
        <v>5794775.43</v>
      </c>
    </row>
    <row r="14" spans="1:6" ht="36">
      <c r="A14" s="97" t="s">
        <v>406</v>
      </c>
      <c r="B14" s="98" t="s">
        <v>27</v>
      </c>
      <c r="C14" s="44" t="s">
        <v>318</v>
      </c>
      <c r="D14" s="99">
        <f>D16+D76+D85+D99+D118+D141+D149+D157+D165</f>
        <v>17468800</v>
      </c>
      <c r="E14" s="99">
        <f>E16+E118+E149+E157+E76+E85+E99+E165</f>
        <v>11674024.57</v>
      </c>
      <c r="F14" s="100">
        <f>F13</f>
        <v>5794775.43</v>
      </c>
    </row>
    <row r="15" spans="1:6" ht="18">
      <c r="A15" s="74"/>
      <c r="B15" s="75"/>
      <c r="C15" s="76"/>
      <c r="D15" s="77"/>
      <c r="E15" s="78"/>
      <c r="F15" s="79"/>
    </row>
    <row r="16" spans="1:6" ht="18">
      <c r="A16" s="42" t="s">
        <v>29</v>
      </c>
      <c r="B16" s="43" t="s">
        <v>27</v>
      </c>
      <c r="C16" s="44" t="s">
        <v>186</v>
      </c>
      <c r="D16" s="45">
        <f>D17+D35+D41</f>
        <v>5697700</v>
      </c>
      <c r="E16" s="45">
        <f>E17+E41</f>
        <v>3325419.0200000005</v>
      </c>
      <c r="F16" s="47">
        <f>IF(OR(D16="-",E16&gt;=D16),"-",D16-IF(E16="-",0,E16))</f>
        <v>2372280.9799999995</v>
      </c>
    </row>
    <row r="17" spans="1:6" ht="81.75" customHeight="1">
      <c r="A17" s="42" t="s">
        <v>42</v>
      </c>
      <c r="B17" s="43" t="s">
        <v>27</v>
      </c>
      <c r="C17" s="44" t="s">
        <v>187</v>
      </c>
      <c r="D17" s="45">
        <f>D18+D29</f>
        <v>5410700</v>
      </c>
      <c r="E17" s="45">
        <f>E18+E29</f>
        <v>3186712.8000000003</v>
      </c>
      <c r="F17" s="47">
        <f>IF(OR(D17="-",E17&gt;=D17),"-",D17-IF(E17="-",0,E17))</f>
        <v>2223987.1999999997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5410500</v>
      </c>
      <c r="E18" s="45">
        <f>E19</f>
        <v>3186512.8000000003</v>
      </c>
      <c r="F18" s="45">
        <f>D18-E18</f>
        <v>2223987.1999999997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5410500</v>
      </c>
      <c r="E19" s="45">
        <f>E21+E26</f>
        <v>3186512.8000000003</v>
      </c>
      <c r="F19" s="45">
        <f aca="true" t="shared" si="0" ref="F19:F25">D19-E19</f>
        <v>2223987.1999999997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2613532.5900000003</v>
      </c>
      <c r="F20" s="45">
        <f t="shared" si="0"/>
        <v>1586467.4099999997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2613532.5900000003</v>
      </c>
      <c r="F21" s="45">
        <f t="shared" si="0"/>
        <v>1586467.4099999997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2613532.5900000003</v>
      </c>
      <c r="F22" s="45">
        <f t="shared" si="0"/>
        <v>1586467.4099999997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f>1929202.68+21946.95</f>
        <v>1951149.63</v>
      </c>
      <c r="F23" s="45">
        <f t="shared" si="0"/>
        <v>1105650.37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105012.68</v>
      </c>
      <c r="F24" s="45">
        <f>D24-E24</f>
        <v>114987.32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f>550742.23+6628.05</f>
        <v>557370.28</v>
      </c>
      <c r="F25" s="45">
        <f t="shared" si="0"/>
        <v>365829.72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1210500</v>
      </c>
      <c r="E26" s="52">
        <f>E28</f>
        <v>572980.21</v>
      </c>
      <c r="F26" s="45">
        <f>D26-E26</f>
        <v>637519.79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1210500</v>
      </c>
      <c r="E27" s="52">
        <f>E28</f>
        <v>572980.21</v>
      </c>
      <c r="F27" s="45">
        <f>D27-E27</f>
        <v>637519.79</v>
      </c>
    </row>
    <row r="28" spans="1:6" ht="87" customHeight="1">
      <c r="A28" s="48" t="s">
        <v>322</v>
      </c>
      <c r="B28" s="49" t="s">
        <v>27</v>
      </c>
      <c r="C28" s="50" t="s">
        <v>197</v>
      </c>
      <c r="D28" s="55">
        <v>1210500</v>
      </c>
      <c r="E28" s="54">
        <f>96623.92+154601.99+35967.59+123974.54+1629.94+117332.23+38930+3920</f>
        <v>572980.21</v>
      </c>
      <c r="F28" s="45">
        <f>D28-E28</f>
        <v>637519.79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>E30</f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322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328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D42+D55+D66+D49</f>
        <v>237000</v>
      </c>
      <c r="E41" s="45">
        <f>E42+E55+E66</f>
        <v>138706.22</v>
      </c>
      <c r="F41" s="47">
        <f>IF(OR(D41="-",E41&gt;=D41),"-",D41-IF(E41="-",0,E41))</f>
        <v>98293.78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42000</v>
      </c>
      <c r="E42" s="45">
        <f t="shared" si="2"/>
        <v>30772.94</v>
      </c>
      <c r="F42" s="47">
        <f>F43</f>
        <v>11227.060000000001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>D44</f>
        <v>42000</v>
      </c>
      <c r="E43" s="45">
        <f t="shared" si="2"/>
        <v>30772.94</v>
      </c>
      <c r="F43" s="47">
        <f>F44</f>
        <v>11227.060000000001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42000</v>
      </c>
      <c r="E44" s="52">
        <f t="shared" si="2"/>
        <v>30772.94</v>
      </c>
      <c r="F44" s="53">
        <f>F45</f>
        <v>11227.060000000001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42000</v>
      </c>
      <c r="E45" s="52">
        <f>E46</f>
        <v>30772.94</v>
      </c>
      <c r="F45" s="53">
        <f>F46</f>
        <v>11227.060000000001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D47+D48</f>
        <v>42000</v>
      </c>
      <c r="E46" s="104">
        <f>E47+E48</f>
        <v>30772.94</v>
      </c>
      <c r="F46" s="53">
        <f>D46-E46</f>
        <v>11227.060000000001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38700</v>
      </c>
      <c r="E47" s="54">
        <v>29386.94</v>
      </c>
      <c r="F47" s="53">
        <f>D47-E47</f>
        <v>9313.060000000001</v>
      </c>
    </row>
    <row r="48" spans="1:6" ht="54.75" customHeight="1">
      <c r="A48" s="48" t="s">
        <v>396</v>
      </c>
      <c r="B48" s="116" t="s">
        <v>27</v>
      </c>
      <c r="C48" s="50" t="s">
        <v>395</v>
      </c>
      <c r="D48" s="117">
        <v>3300</v>
      </c>
      <c r="E48" s="118">
        <v>1386</v>
      </c>
      <c r="F48" s="119">
        <f>D48-E48</f>
        <v>1914</v>
      </c>
    </row>
    <row r="49" spans="1:6" ht="105" customHeight="1">
      <c r="A49" s="48" t="s">
        <v>351</v>
      </c>
      <c r="B49" s="49" t="s">
        <v>27</v>
      </c>
      <c r="C49" s="50" t="s">
        <v>350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352</v>
      </c>
      <c r="B50" s="49" t="s">
        <v>27</v>
      </c>
      <c r="C50" s="50" t="s">
        <v>349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357</v>
      </c>
      <c r="B51" s="49" t="s">
        <v>27</v>
      </c>
      <c r="C51" s="50" t="s">
        <v>353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354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355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322</v>
      </c>
      <c r="B54" s="49" t="s">
        <v>27</v>
      </c>
      <c r="C54" s="50" t="s">
        <v>356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290</v>
      </c>
      <c r="D55" s="51">
        <f>D56+D61</f>
        <v>100000</v>
      </c>
      <c r="E55" s="51">
        <f>E61+E56</f>
        <v>42608</v>
      </c>
      <c r="F55" s="53">
        <f>D55-E55</f>
        <v>57392</v>
      </c>
    </row>
    <row r="56" spans="1:6" ht="78" customHeight="1">
      <c r="A56" s="48" t="s">
        <v>314</v>
      </c>
      <c r="B56" s="49" t="s">
        <v>27</v>
      </c>
      <c r="C56" s="50" t="s">
        <v>311</v>
      </c>
      <c r="D56" s="51">
        <f>D57</f>
        <v>20000</v>
      </c>
      <c r="E56" s="51">
        <f>E57</f>
        <v>20000</v>
      </c>
      <c r="F56" s="56" t="str">
        <f>F57</f>
        <v>-</v>
      </c>
    </row>
    <row r="57" spans="1:6" ht="183.75" customHeight="1">
      <c r="A57" s="95" t="s">
        <v>315</v>
      </c>
      <c r="B57" s="49" t="s">
        <v>27</v>
      </c>
      <c r="C57" s="50" t="s">
        <v>223</v>
      </c>
      <c r="D57" s="51">
        <f>D58</f>
        <v>20000</v>
      </c>
      <c r="E57" s="52">
        <f>E60</f>
        <v>20000</v>
      </c>
      <c r="F57" s="56" t="str">
        <f>F58</f>
        <v>-</v>
      </c>
    </row>
    <row r="58" spans="1:6" ht="47.25" customHeight="1">
      <c r="A58" s="48" t="s">
        <v>37</v>
      </c>
      <c r="B58" s="49" t="s">
        <v>27</v>
      </c>
      <c r="C58" s="50" t="s">
        <v>224</v>
      </c>
      <c r="D58" s="51">
        <f>D59</f>
        <v>20000</v>
      </c>
      <c r="E58" s="52">
        <f>E60</f>
        <v>20000</v>
      </c>
      <c r="F58" s="56" t="str">
        <f>F59</f>
        <v>-</v>
      </c>
    </row>
    <row r="59" spans="1:6" ht="50.25" customHeight="1">
      <c r="A59" s="48" t="s">
        <v>38</v>
      </c>
      <c r="B59" s="49" t="s">
        <v>27</v>
      </c>
      <c r="C59" s="50" t="s">
        <v>225</v>
      </c>
      <c r="D59" s="51">
        <f>D60</f>
        <v>20000</v>
      </c>
      <c r="E59" s="52">
        <f>E60</f>
        <v>20000</v>
      </c>
      <c r="F59" s="56" t="str">
        <f>F60</f>
        <v>-</v>
      </c>
    </row>
    <row r="60" spans="1:6" ht="41.25" customHeight="1">
      <c r="A60" s="48" t="s">
        <v>40</v>
      </c>
      <c r="B60" s="49" t="s">
        <v>27</v>
      </c>
      <c r="C60" s="50" t="s">
        <v>226</v>
      </c>
      <c r="D60" s="55">
        <v>20000</v>
      </c>
      <c r="E60" s="54">
        <v>20000</v>
      </c>
      <c r="F60" s="56" t="s">
        <v>14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208</v>
      </c>
      <c r="D61" s="51">
        <f>D62</f>
        <v>80000</v>
      </c>
      <c r="E61" s="52">
        <f>E62</f>
        <v>22608</v>
      </c>
      <c r="F61" s="53">
        <f>IF(OR(D61="-",E61&gt;=D61),"-",D61-IF(E61="-",0,E61))</f>
        <v>57392</v>
      </c>
    </row>
    <row r="62" spans="1:6" ht="264.75" customHeight="1">
      <c r="A62" s="96" t="s">
        <v>288</v>
      </c>
      <c r="B62" s="49" t="s">
        <v>27</v>
      </c>
      <c r="C62" s="50" t="s">
        <v>209</v>
      </c>
      <c r="D62" s="51">
        <f>D63</f>
        <v>80000</v>
      </c>
      <c r="E62" s="52">
        <f>E63</f>
        <v>22608</v>
      </c>
      <c r="F62" s="53">
        <f>IF(OR(D62="-",E62&gt;=D62),"-",D62-IF(E62="-",0,E62))</f>
        <v>57392</v>
      </c>
    </row>
    <row r="63" spans="1:6" ht="72" customHeight="1">
      <c r="A63" s="48" t="s">
        <v>35</v>
      </c>
      <c r="B63" s="49" t="s">
        <v>27</v>
      </c>
      <c r="C63" s="50" t="s">
        <v>210</v>
      </c>
      <c r="D63" s="51">
        <f>D64</f>
        <v>80000</v>
      </c>
      <c r="E63" s="52">
        <f>E65</f>
        <v>22608</v>
      </c>
      <c r="F63" s="53">
        <f>IF(OR(D63="-",E63&gt;=D63),"-",D63-IF(E63="-",0,E63))</f>
        <v>57392</v>
      </c>
    </row>
    <row r="64" spans="1:6" ht="82.5" customHeight="1">
      <c r="A64" s="48" t="s">
        <v>36</v>
      </c>
      <c r="B64" s="49" t="s">
        <v>27</v>
      </c>
      <c r="C64" s="50" t="s">
        <v>211</v>
      </c>
      <c r="D64" s="51">
        <f>D65</f>
        <v>80000</v>
      </c>
      <c r="E64" s="52">
        <f>E65</f>
        <v>22608</v>
      </c>
      <c r="F64" s="53">
        <f>IF(OR(D64="-",E64&gt;=D64),"-",D64-IF(E64="-",0,E64))</f>
        <v>57392</v>
      </c>
    </row>
    <row r="65" spans="1:6" ht="75.75" customHeight="1">
      <c r="A65" s="48" t="s">
        <v>322</v>
      </c>
      <c r="B65" s="49" t="s">
        <v>27</v>
      </c>
      <c r="C65" s="50" t="s">
        <v>212</v>
      </c>
      <c r="D65" s="55">
        <v>80000</v>
      </c>
      <c r="E65" s="54">
        <v>22608</v>
      </c>
      <c r="F65" s="53">
        <f>IF(OR(D65="-",E65&gt;=D65),"-",D65-IF(E65="-",0,E65))</f>
        <v>57392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213</v>
      </c>
      <c r="D66" s="51">
        <f>D67</f>
        <v>90000</v>
      </c>
      <c r="E66" s="51">
        <f>E67</f>
        <v>65325.28</v>
      </c>
      <c r="F66" s="53">
        <f>F67</f>
        <v>24674.72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214</v>
      </c>
      <c r="D67" s="51">
        <f>D68+D72</f>
        <v>90000</v>
      </c>
      <c r="E67" s="51">
        <f>E68+E72</f>
        <v>65325.28</v>
      </c>
      <c r="F67" s="53">
        <f>D67-E67</f>
        <v>24674.72</v>
      </c>
    </row>
    <row r="68" spans="1:6" ht="156.75" customHeight="1">
      <c r="A68" s="96" t="s">
        <v>329</v>
      </c>
      <c r="B68" s="49" t="s">
        <v>27</v>
      </c>
      <c r="C68" s="50" t="s">
        <v>215</v>
      </c>
      <c r="D68" s="51">
        <f aca="true" t="shared" si="3" ref="D68:E74">D69</f>
        <v>79400</v>
      </c>
      <c r="E68" s="52">
        <f t="shared" si="3"/>
        <v>54940.28</v>
      </c>
      <c r="F68" s="53">
        <f>F69</f>
        <v>24459.72</v>
      </c>
    </row>
    <row r="69" spans="1:6" ht="78.75" customHeight="1">
      <c r="A69" s="48" t="s">
        <v>35</v>
      </c>
      <c r="B69" s="49" t="s">
        <v>27</v>
      </c>
      <c r="C69" s="50" t="s">
        <v>216</v>
      </c>
      <c r="D69" s="51">
        <f t="shared" si="3"/>
        <v>79400</v>
      </c>
      <c r="E69" s="52">
        <f t="shared" si="3"/>
        <v>54940.28</v>
      </c>
      <c r="F69" s="53">
        <f>F70</f>
        <v>24459.72</v>
      </c>
    </row>
    <row r="70" spans="1:6" ht="96" customHeight="1">
      <c r="A70" s="48" t="s">
        <v>36</v>
      </c>
      <c r="B70" s="49" t="s">
        <v>27</v>
      </c>
      <c r="C70" s="50" t="s">
        <v>217</v>
      </c>
      <c r="D70" s="51">
        <f t="shared" si="3"/>
        <v>79400</v>
      </c>
      <c r="E70" s="52">
        <f t="shared" si="3"/>
        <v>54940.28</v>
      </c>
      <c r="F70" s="53">
        <f>F71</f>
        <v>24459.72</v>
      </c>
    </row>
    <row r="71" spans="1:6" ht="96.75" customHeight="1">
      <c r="A71" s="48" t="s">
        <v>322</v>
      </c>
      <c r="B71" s="49" t="s">
        <v>27</v>
      </c>
      <c r="C71" s="50" t="s">
        <v>218</v>
      </c>
      <c r="D71" s="55">
        <v>79400</v>
      </c>
      <c r="E71" s="54">
        <v>54940.28</v>
      </c>
      <c r="F71" s="53">
        <f>D71-E71</f>
        <v>24459.72</v>
      </c>
    </row>
    <row r="72" spans="1:6" ht="96.75" customHeight="1">
      <c r="A72" s="120" t="s">
        <v>398</v>
      </c>
      <c r="B72" s="49" t="s">
        <v>27</v>
      </c>
      <c r="C72" s="50" t="s">
        <v>397</v>
      </c>
      <c r="D72" s="51">
        <f t="shared" si="3"/>
        <v>10600</v>
      </c>
      <c r="E72" s="52">
        <f t="shared" si="3"/>
        <v>10385</v>
      </c>
      <c r="F72" s="53">
        <f>F73</f>
        <v>215</v>
      </c>
    </row>
    <row r="73" spans="1:6" ht="96.75" customHeight="1">
      <c r="A73" s="48" t="s">
        <v>37</v>
      </c>
      <c r="B73" s="49" t="s">
        <v>27</v>
      </c>
      <c r="C73" s="50" t="s">
        <v>399</v>
      </c>
      <c r="D73" s="51">
        <f t="shared" si="3"/>
        <v>10600</v>
      </c>
      <c r="E73" s="52">
        <f t="shared" si="3"/>
        <v>10385</v>
      </c>
      <c r="F73" s="53">
        <f>F74</f>
        <v>215</v>
      </c>
    </row>
    <row r="74" spans="1:6" ht="96.75" customHeight="1">
      <c r="A74" s="48" t="s">
        <v>38</v>
      </c>
      <c r="B74" s="49" t="s">
        <v>27</v>
      </c>
      <c r="C74" s="50" t="s">
        <v>400</v>
      </c>
      <c r="D74" s="51">
        <f t="shared" si="3"/>
        <v>10600</v>
      </c>
      <c r="E74" s="52">
        <f t="shared" si="3"/>
        <v>10385</v>
      </c>
      <c r="F74" s="53">
        <f>F75</f>
        <v>215</v>
      </c>
    </row>
    <row r="75" spans="1:6" ht="96.75" customHeight="1">
      <c r="A75" s="48" t="s">
        <v>40</v>
      </c>
      <c r="B75" s="49" t="s">
        <v>27</v>
      </c>
      <c r="C75" s="50" t="s">
        <v>401</v>
      </c>
      <c r="D75" s="55">
        <v>10600</v>
      </c>
      <c r="E75" s="54">
        <v>10385</v>
      </c>
      <c r="F75" s="53">
        <f>D75-E75</f>
        <v>215</v>
      </c>
    </row>
    <row r="76" spans="1:6" ht="63" customHeight="1">
      <c r="A76" s="42" t="s">
        <v>45</v>
      </c>
      <c r="B76" s="43" t="s">
        <v>27</v>
      </c>
      <c r="C76" s="44" t="s">
        <v>227</v>
      </c>
      <c r="D76" s="45">
        <f aca="true" t="shared" si="4" ref="D76:D81">D77</f>
        <v>208200</v>
      </c>
      <c r="E76" s="46">
        <f aca="true" t="shared" si="5" ref="E76:E81">E77</f>
        <v>134162.99</v>
      </c>
      <c r="F76" s="47">
        <f aca="true" t="shared" si="6" ref="F76:F81">F77</f>
        <v>74037.01</v>
      </c>
    </row>
    <row r="77" spans="1:6" ht="53.25" customHeight="1">
      <c r="A77" s="42" t="s">
        <v>46</v>
      </c>
      <c r="B77" s="43" t="s">
        <v>27</v>
      </c>
      <c r="C77" s="44" t="s">
        <v>228</v>
      </c>
      <c r="D77" s="45">
        <f t="shared" si="4"/>
        <v>208200</v>
      </c>
      <c r="E77" s="46">
        <f t="shared" si="5"/>
        <v>134162.99</v>
      </c>
      <c r="F77" s="47">
        <f t="shared" si="6"/>
        <v>74037.01</v>
      </c>
    </row>
    <row r="78" spans="1:6" ht="75" customHeight="1">
      <c r="A78" s="42" t="str">
        <f>'[1]117_2'!$A$96</f>
        <v>Непрограммные расходы органа местного самоуправления Киселевского сельского поселения</v>
      </c>
      <c r="B78" s="43" t="s">
        <v>27</v>
      </c>
      <c r="C78" s="50" t="s">
        <v>229</v>
      </c>
      <c r="D78" s="45">
        <f t="shared" si="4"/>
        <v>208200</v>
      </c>
      <c r="E78" s="46">
        <f t="shared" si="5"/>
        <v>134162.99</v>
      </c>
      <c r="F78" s="47">
        <f t="shared" si="6"/>
        <v>74037.01</v>
      </c>
    </row>
    <row r="79" spans="1:6" ht="44.25" customHeight="1">
      <c r="A79" s="42" t="str">
        <f>'[1]117_2'!$A$97</f>
        <v>Иные непрограммные расходы</v>
      </c>
      <c r="B79" s="43" t="s">
        <v>27</v>
      </c>
      <c r="C79" s="50" t="s">
        <v>230</v>
      </c>
      <c r="D79" s="45">
        <f t="shared" si="4"/>
        <v>208200</v>
      </c>
      <c r="E79" s="46">
        <f t="shared" si="5"/>
        <v>134162.99</v>
      </c>
      <c r="F79" s="47">
        <f t="shared" si="6"/>
        <v>74037.01</v>
      </c>
    </row>
    <row r="80" spans="1:6" ht="147" customHeight="1">
      <c r="A80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80" s="43" t="s">
        <v>27</v>
      </c>
      <c r="C80" s="50" t="s">
        <v>231</v>
      </c>
      <c r="D80" s="45">
        <f t="shared" si="4"/>
        <v>208200</v>
      </c>
      <c r="E80" s="46">
        <f t="shared" si="5"/>
        <v>134162.99</v>
      </c>
      <c r="F80" s="47">
        <f t="shared" si="6"/>
        <v>74037.01</v>
      </c>
    </row>
    <row r="81" spans="1:6" ht="147" customHeight="1">
      <c r="A81" s="48" t="s">
        <v>30</v>
      </c>
      <c r="B81" s="49" t="s">
        <v>27</v>
      </c>
      <c r="C81" s="50" t="s">
        <v>232</v>
      </c>
      <c r="D81" s="51">
        <f t="shared" si="4"/>
        <v>208200</v>
      </c>
      <c r="E81" s="46">
        <f t="shared" si="5"/>
        <v>134162.99</v>
      </c>
      <c r="F81" s="47">
        <f t="shared" si="6"/>
        <v>74037.01</v>
      </c>
    </row>
    <row r="82" spans="1:6" ht="67.5" customHeight="1">
      <c r="A82" s="48" t="s">
        <v>31</v>
      </c>
      <c r="B82" s="49" t="s">
        <v>27</v>
      </c>
      <c r="C82" s="50" t="s">
        <v>233</v>
      </c>
      <c r="D82" s="51">
        <f>D83+D84</f>
        <v>208200</v>
      </c>
      <c r="E82" s="51">
        <f>E83+E84</f>
        <v>134162.99</v>
      </c>
      <c r="F82" s="51">
        <f>F83+F84</f>
        <v>74037.01</v>
      </c>
    </row>
    <row r="83" spans="1:6" ht="66" customHeight="1">
      <c r="A83" s="48" t="s">
        <v>32</v>
      </c>
      <c r="B83" s="49" t="s">
        <v>27</v>
      </c>
      <c r="C83" s="50" t="s">
        <v>234</v>
      </c>
      <c r="D83" s="55">
        <v>159900</v>
      </c>
      <c r="E83" s="54">
        <v>105254.41</v>
      </c>
      <c r="F83" s="115">
        <f>D83-E83</f>
        <v>54645.59</v>
      </c>
    </row>
    <row r="84" spans="1:6" ht="126" customHeight="1">
      <c r="A84" s="48" t="s">
        <v>34</v>
      </c>
      <c r="B84" s="49" t="s">
        <v>27</v>
      </c>
      <c r="C84" s="50" t="s">
        <v>235</v>
      </c>
      <c r="D84" s="55">
        <v>48300</v>
      </c>
      <c r="E84" s="54">
        <v>28908.58</v>
      </c>
      <c r="F84" s="53">
        <f>D84-E84</f>
        <v>19391.42</v>
      </c>
    </row>
    <row r="85" spans="1:6" ht="74.25" customHeight="1">
      <c r="A85" s="42" t="s">
        <v>47</v>
      </c>
      <c r="B85" s="43" t="s">
        <v>27</v>
      </c>
      <c r="C85" s="44" t="s">
        <v>236</v>
      </c>
      <c r="D85" s="45">
        <f>D86+D93</f>
        <v>40000</v>
      </c>
      <c r="E85" s="46">
        <f>E93</f>
        <v>1000</v>
      </c>
      <c r="F85" s="47">
        <f>D85-E85</f>
        <v>39000</v>
      </c>
    </row>
    <row r="86" spans="1:6" ht="87" customHeight="1">
      <c r="A86" s="42" t="s">
        <v>48</v>
      </c>
      <c r="B86" s="43" t="s">
        <v>27</v>
      </c>
      <c r="C86" s="44" t="s">
        <v>237</v>
      </c>
      <c r="D86" s="45">
        <f aca="true" t="shared" si="7" ref="D86:F87">D87</f>
        <v>10000</v>
      </c>
      <c r="E86" s="46" t="str">
        <f t="shared" si="7"/>
        <v>-</v>
      </c>
      <c r="F86" s="47">
        <f t="shared" si="7"/>
        <v>10000</v>
      </c>
    </row>
    <row r="87" spans="1:6" ht="105.75" customHeight="1">
      <c r="A87" s="42" t="s">
        <v>351</v>
      </c>
      <c r="B87" s="43" t="s">
        <v>27</v>
      </c>
      <c r="C87" s="50" t="s">
        <v>238</v>
      </c>
      <c r="D87" s="45">
        <f t="shared" si="7"/>
        <v>10000</v>
      </c>
      <c r="E87" s="46" t="str">
        <f t="shared" si="7"/>
        <v>-</v>
      </c>
      <c r="F87" s="47">
        <f t="shared" si="7"/>
        <v>10000</v>
      </c>
    </row>
    <row r="88" spans="1:6" ht="57" customHeight="1">
      <c r="A88" s="42" t="s">
        <v>319</v>
      </c>
      <c r="B88" s="43" t="s">
        <v>27</v>
      </c>
      <c r="C88" s="50" t="s">
        <v>358</v>
      </c>
      <c r="D88" s="51">
        <f>D90</f>
        <v>10000</v>
      </c>
      <c r="E88" s="46" t="str">
        <f>E90</f>
        <v>-</v>
      </c>
      <c r="F88" s="47">
        <f>F90</f>
        <v>10000</v>
      </c>
    </row>
    <row r="89" spans="1:6" ht="180" customHeight="1">
      <c r="A89" s="96" t="s">
        <v>359</v>
      </c>
      <c r="B89" s="43" t="s">
        <v>27</v>
      </c>
      <c r="C89" s="50" t="s">
        <v>360</v>
      </c>
      <c r="D89" s="51">
        <f aca="true" t="shared" si="8" ref="D89:F91">D90</f>
        <v>10000</v>
      </c>
      <c r="E89" s="51" t="str">
        <f t="shared" si="8"/>
        <v>-</v>
      </c>
      <c r="F89" s="47">
        <f t="shared" si="8"/>
        <v>10000</v>
      </c>
    </row>
    <row r="90" spans="1:6" ht="75" customHeight="1">
      <c r="A90" s="48" t="s">
        <v>35</v>
      </c>
      <c r="B90" s="49" t="s">
        <v>27</v>
      </c>
      <c r="C90" s="50" t="s">
        <v>361</v>
      </c>
      <c r="D90" s="51">
        <f t="shared" si="8"/>
        <v>10000</v>
      </c>
      <c r="E90" s="52" t="str">
        <f t="shared" si="8"/>
        <v>-</v>
      </c>
      <c r="F90" s="53">
        <f t="shared" si="8"/>
        <v>10000</v>
      </c>
    </row>
    <row r="91" spans="1:6" ht="72" customHeight="1">
      <c r="A91" s="48" t="s">
        <v>36</v>
      </c>
      <c r="B91" s="49" t="s">
        <v>27</v>
      </c>
      <c r="C91" s="50" t="s">
        <v>362</v>
      </c>
      <c r="D91" s="51">
        <f t="shared" si="8"/>
        <v>10000</v>
      </c>
      <c r="E91" s="52" t="str">
        <f t="shared" si="8"/>
        <v>-</v>
      </c>
      <c r="F91" s="53">
        <f t="shared" si="8"/>
        <v>10000</v>
      </c>
    </row>
    <row r="92" spans="1:6" ht="78.75" customHeight="1">
      <c r="A92" s="48" t="s">
        <v>322</v>
      </c>
      <c r="B92" s="49" t="s">
        <v>27</v>
      </c>
      <c r="C92" s="50" t="s">
        <v>363</v>
      </c>
      <c r="D92" s="55">
        <v>10000</v>
      </c>
      <c r="E92" s="54" t="s">
        <v>14</v>
      </c>
      <c r="F92" s="53">
        <f>D92</f>
        <v>10000</v>
      </c>
    </row>
    <row r="93" spans="1:6" ht="78.75" customHeight="1">
      <c r="A93" s="42" t="s">
        <v>371</v>
      </c>
      <c r="B93" s="43" t="s">
        <v>27</v>
      </c>
      <c r="C93" s="44" t="s">
        <v>372</v>
      </c>
      <c r="D93" s="45">
        <f>D94</f>
        <v>30000</v>
      </c>
      <c r="E93" s="46">
        <f>E94</f>
        <v>1000</v>
      </c>
      <c r="F93" s="47">
        <f>F94</f>
        <v>29000</v>
      </c>
    </row>
    <row r="94" spans="1:6" ht="78.75" customHeight="1">
      <c r="A94" s="42" t="s">
        <v>364</v>
      </c>
      <c r="B94" s="43" t="s">
        <v>27</v>
      </c>
      <c r="C94" s="50" t="s">
        <v>366</v>
      </c>
      <c r="D94" s="51">
        <f aca="true" t="shared" si="9" ref="D94:F97">D95</f>
        <v>30000</v>
      </c>
      <c r="E94" s="52">
        <f t="shared" si="9"/>
        <v>1000</v>
      </c>
      <c r="F94" s="47">
        <f t="shared" si="9"/>
        <v>29000</v>
      </c>
    </row>
    <row r="95" spans="1:6" ht="143.25" customHeight="1">
      <c r="A95" s="42" t="s">
        <v>365</v>
      </c>
      <c r="B95" s="43" t="s">
        <v>27</v>
      </c>
      <c r="C95" s="50" t="s">
        <v>367</v>
      </c>
      <c r="D95" s="51">
        <f t="shared" si="9"/>
        <v>30000</v>
      </c>
      <c r="E95" s="52">
        <f t="shared" si="9"/>
        <v>1000</v>
      </c>
      <c r="F95" s="47">
        <f t="shared" si="9"/>
        <v>29000</v>
      </c>
    </row>
    <row r="96" spans="1:6" ht="78.75" customHeight="1">
      <c r="A96" s="42" t="s">
        <v>35</v>
      </c>
      <c r="B96" s="43" t="s">
        <v>27</v>
      </c>
      <c r="C96" s="50" t="s">
        <v>368</v>
      </c>
      <c r="D96" s="51">
        <f t="shared" si="9"/>
        <v>30000</v>
      </c>
      <c r="E96" s="52">
        <f t="shared" si="9"/>
        <v>1000</v>
      </c>
      <c r="F96" s="47">
        <f t="shared" si="9"/>
        <v>29000</v>
      </c>
    </row>
    <row r="97" spans="1:6" ht="78.75" customHeight="1">
      <c r="A97" s="42" t="s">
        <v>36</v>
      </c>
      <c r="B97" s="43" t="s">
        <v>27</v>
      </c>
      <c r="C97" s="50" t="s">
        <v>369</v>
      </c>
      <c r="D97" s="51">
        <f t="shared" si="9"/>
        <v>30000</v>
      </c>
      <c r="E97" s="52">
        <f t="shared" si="9"/>
        <v>1000</v>
      </c>
      <c r="F97" s="47">
        <f t="shared" si="9"/>
        <v>29000</v>
      </c>
    </row>
    <row r="98" spans="1:6" ht="78.75" customHeight="1">
      <c r="A98" s="42" t="s">
        <v>322</v>
      </c>
      <c r="B98" s="43" t="s">
        <v>27</v>
      </c>
      <c r="C98" s="50" t="s">
        <v>370</v>
      </c>
      <c r="D98" s="55">
        <v>30000</v>
      </c>
      <c r="E98" s="54">
        <v>1000</v>
      </c>
      <c r="F98" s="47">
        <f>D98-E98</f>
        <v>29000</v>
      </c>
    </row>
    <row r="99" spans="1:6" ht="63.75" customHeight="1">
      <c r="A99" s="42" t="s">
        <v>49</v>
      </c>
      <c r="B99" s="43" t="s">
        <v>27</v>
      </c>
      <c r="C99" s="44" t="s">
        <v>239</v>
      </c>
      <c r="D99" s="45">
        <f>D100+D111</f>
        <v>2550800</v>
      </c>
      <c r="E99" s="45">
        <f>E100+E111</f>
        <v>2129778.53</v>
      </c>
      <c r="F99" s="45">
        <f>D99-E99</f>
        <v>421021.4700000002</v>
      </c>
    </row>
    <row r="100" spans="1:6" ht="63.75" customHeight="1">
      <c r="A100" s="42" t="s">
        <v>50</v>
      </c>
      <c r="B100" s="43" t="s">
        <v>27</v>
      </c>
      <c r="C100" s="44" t="s">
        <v>240</v>
      </c>
      <c r="D100" s="45">
        <f>D101</f>
        <v>2528300</v>
      </c>
      <c r="E100" s="45">
        <f aca="true" t="shared" si="10" ref="D100:F101">E101</f>
        <v>2107278.53</v>
      </c>
      <c r="F100" s="45">
        <f t="shared" si="10"/>
        <v>421021.4700000001</v>
      </c>
    </row>
    <row r="101" spans="1:6" ht="78" customHeight="1">
      <c r="A101" s="42" t="str">
        <f>'[1]117_2'!A125</f>
        <v>Муниципальная программа Киселевского сельского поселения "Развитие транспортной системы"</v>
      </c>
      <c r="B101" s="43" t="s">
        <v>27</v>
      </c>
      <c r="C101" s="50" t="s">
        <v>241</v>
      </c>
      <c r="D101" s="45">
        <f t="shared" si="10"/>
        <v>2528300</v>
      </c>
      <c r="E101" s="45">
        <f t="shared" si="10"/>
        <v>2107278.53</v>
      </c>
      <c r="F101" s="45">
        <f t="shared" si="10"/>
        <v>421021.4700000001</v>
      </c>
    </row>
    <row r="102" spans="1:6" ht="81" customHeight="1">
      <c r="A102" s="42" t="str">
        <f>'[1]117_2'!A126</f>
        <v>Подпрограмма «Развитие транспортной инфраструктуры Киселевского сельского поселения» </v>
      </c>
      <c r="B102" s="43" t="s">
        <v>27</v>
      </c>
      <c r="C102" s="50" t="s">
        <v>242</v>
      </c>
      <c r="D102" s="45">
        <f>D103+D107</f>
        <v>2528300</v>
      </c>
      <c r="E102" s="45">
        <f>E103+E107</f>
        <v>2107278.53</v>
      </c>
      <c r="F102" s="53">
        <f>F103+F107</f>
        <v>421021.4700000001</v>
      </c>
    </row>
    <row r="103" spans="1:6" ht="192" customHeight="1">
      <c r="A103" s="96" t="s">
        <v>170</v>
      </c>
      <c r="B103" s="43" t="s">
        <v>27</v>
      </c>
      <c r="C103" s="50" t="s">
        <v>243</v>
      </c>
      <c r="D103" s="45">
        <f>D104</f>
        <v>931400</v>
      </c>
      <c r="E103" s="46">
        <f>E104</f>
        <v>510537.13</v>
      </c>
      <c r="F103" s="47">
        <f>F104</f>
        <v>420862.87</v>
      </c>
    </row>
    <row r="104" spans="1:6" ht="100.5" customHeight="1">
      <c r="A104" s="48" t="s">
        <v>35</v>
      </c>
      <c r="B104" s="49" t="s">
        <v>27</v>
      </c>
      <c r="C104" s="50" t="s">
        <v>281</v>
      </c>
      <c r="D104" s="45">
        <f>D105</f>
        <v>931400</v>
      </c>
      <c r="E104" s="52">
        <f>E106</f>
        <v>510537.13</v>
      </c>
      <c r="F104" s="53">
        <f>F105</f>
        <v>420862.87</v>
      </c>
    </row>
    <row r="105" spans="1:6" ht="100.5" customHeight="1">
      <c r="A105" s="48" t="s">
        <v>36</v>
      </c>
      <c r="B105" s="49" t="s">
        <v>27</v>
      </c>
      <c r="C105" s="50" t="s">
        <v>244</v>
      </c>
      <c r="D105" s="45">
        <f>D106</f>
        <v>931400</v>
      </c>
      <c r="E105" s="52">
        <f>E106</f>
        <v>510537.13</v>
      </c>
      <c r="F105" s="53">
        <f>F106</f>
        <v>420862.87</v>
      </c>
    </row>
    <row r="106" spans="1:6" ht="100.5" customHeight="1">
      <c r="A106" s="48" t="s">
        <v>322</v>
      </c>
      <c r="B106" s="49" t="s">
        <v>27</v>
      </c>
      <c r="C106" s="50" t="s">
        <v>245</v>
      </c>
      <c r="D106" s="101">
        <v>931400</v>
      </c>
      <c r="E106" s="54">
        <f>500537.13+10000</f>
        <v>510537.13</v>
      </c>
      <c r="F106" s="53">
        <f>D106-E106</f>
        <v>420862.87</v>
      </c>
    </row>
    <row r="107" spans="1:6" ht="144">
      <c r="A107" s="96" t="s">
        <v>390</v>
      </c>
      <c r="B107" s="43" t="s">
        <v>27</v>
      </c>
      <c r="C107" s="50" t="s">
        <v>387</v>
      </c>
      <c r="D107" s="45">
        <f>D108</f>
        <v>1596900</v>
      </c>
      <c r="E107" s="46">
        <f>E108</f>
        <v>1596741.4</v>
      </c>
      <c r="F107" s="47">
        <f>F108</f>
        <v>158.60000000009313</v>
      </c>
    </row>
    <row r="108" spans="1:6" ht="100.5" customHeight="1">
      <c r="A108" s="42" t="s">
        <v>392</v>
      </c>
      <c r="B108" s="49" t="s">
        <v>27</v>
      </c>
      <c r="C108" s="50" t="s">
        <v>388</v>
      </c>
      <c r="D108" s="45">
        <f>D109</f>
        <v>1596900</v>
      </c>
      <c r="E108" s="52">
        <f>E110</f>
        <v>1596741.4</v>
      </c>
      <c r="F108" s="53">
        <f>F109</f>
        <v>158.60000000009313</v>
      </c>
    </row>
    <row r="109" spans="1:6" ht="100.5" customHeight="1">
      <c r="A109" s="42" t="s">
        <v>393</v>
      </c>
      <c r="B109" s="49" t="s">
        <v>27</v>
      </c>
      <c r="C109" s="50" t="s">
        <v>391</v>
      </c>
      <c r="D109" s="45">
        <f>D110</f>
        <v>1596900</v>
      </c>
      <c r="E109" s="52">
        <f>E110</f>
        <v>1596741.4</v>
      </c>
      <c r="F109" s="53">
        <f>F110</f>
        <v>158.60000000009313</v>
      </c>
    </row>
    <row r="110" spans="1:6" ht="100.5" customHeight="1">
      <c r="A110" s="42" t="s">
        <v>394</v>
      </c>
      <c r="B110" s="49" t="s">
        <v>27</v>
      </c>
      <c r="C110" s="50" t="s">
        <v>389</v>
      </c>
      <c r="D110" s="101">
        <v>1596900</v>
      </c>
      <c r="E110" s="54">
        <v>1596741.4</v>
      </c>
      <c r="F110" s="53">
        <f>D110-E110</f>
        <v>158.60000000009313</v>
      </c>
    </row>
    <row r="111" spans="1:6" ht="78" customHeight="1">
      <c r="A111" s="42" t="s">
        <v>405</v>
      </c>
      <c r="B111" s="43" t="s">
        <v>27</v>
      </c>
      <c r="C111" s="44" t="s">
        <v>402</v>
      </c>
      <c r="D111" s="45">
        <f aca="true" t="shared" si="11" ref="D111:F112">D112</f>
        <v>22500</v>
      </c>
      <c r="E111" s="45">
        <f t="shared" si="11"/>
        <v>22500</v>
      </c>
      <c r="F111" s="45" t="str">
        <f t="shared" si="11"/>
        <v>-</v>
      </c>
    </row>
    <row r="112" spans="1:6" ht="100.5" customHeight="1">
      <c r="A112" s="48" t="s">
        <v>303</v>
      </c>
      <c r="B112" s="43" t="s">
        <v>27</v>
      </c>
      <c r="C112" s="50" t="s">
        <v>404</v>
      </c>
      <c r="D112" s="45">
        <f t="shared" si="11"/>
        <v>22500</v>
      </c>
      <c r="E112" s="45">
        <f t="shared" si="11"/>
        <v>22500</v>
      </c>
      <c r="F112" s="45" t="str">
        <f t="shared" si="11"/>
        <v>-</v>
      </c>
    </row>
    <row r="113" spans="1:6" ht="100.5" customHeight="1">
      <c r="A113" s="48" t="s">
        <v>307</v>
      </c>
      <c r="B113" s="43" t="s">
        <v>27</v>
      </c>
      <c r="C113" s="50" t="s">
        <v>403</v>
      </c>
      <c r="D113" s="45">
        <f aca="true" t="shared" si="12" ref="D113:F114">D114</f>
        <v>22500</v>
      </c>
      <c r="E113" s="45">
        <f t="shared" si="12"/>
        <v>22500</v>
      </c>
      <c r="F113" s="53" t="str">
        <f t="shared" si="12"/>
        <v>-</v>
      </c>
    </row>
    <row r="114" spans="1:6" ht="100.5" customHeight="1">
      <c r="A114" s="96" t="s">
        <v>329</v>
      </c>
      <c r="B114" s="43" t="s">
        <v>27</v>
      </c>
      <c r="C114" s="50" t="s">
        <v>407</v>
      </c>
      <c r="D114" s="45">
        <f t="shared" si="12"/>
        <v>22500</v>
      </c>
      <c r="E114" s="46">
        <f t="shared" si="12"/>
        <v>22500</v>
      </c>
      <c r="F114" s="47" t="str">
        <f t="shared" si="12"/>
        <v>-</v>
      </c>
    </row>
    <row r="115" spans="1:6" ht="100.5" customHeight="1">
      <c r="A115" s="48" t="s">
        <v>35</v>
      </c>
      <c r="B115" s="49" t="s">
        <v>27</v>
      </c>
      <c r="C115" s="50" t="s">
        <v>408</v>
      </c>
      <c r="D115" s="45">
        <f>D116</f>
        <v>22500</v>
      </c>
      <c r="E115" s="52">
        <f>E117</f>
        <v>22500</v>
      </c>
      <c r="F115" s="53" t="str">
        <f>F116</f>
        <v>-</v>
      </c>
    </row>
    <row r="116" spans="1:6" ht="100.5" customHeight="1">
      <c r="A116" s="48" t="s">
        <v>36</v>
      </c>
      <c r="B116" s="49" t="s">
        <v>27</v>
      </c>
      <c r="C116" s="50" t="s">
        <v>409</v>
      </c>
      <c r="D116" s="45">
        <f>D117</f>
        <v>22500</v>
      </c>
      <c r="E116" s="52">
        <f>E117</f>
        <v>22500</v>
      </c>
      <c r="F116" s="53" t="str">
        <f>F117</f>
        <v>-</v>
      </c>
    </row>
    <row r="117" spans="1:6" ht="100.5" customHeight="1">
      <c r="A117" s="48" t="s">
        <v>322</v>
      </c>
      <c r="B117" s="49" t="s">
        <v>27</v>
      </c>
      <c r="C117" s="50" t="s">
        <v>410</v>
      </c>
      <c r="D117" s="101">
        <v>22500</v>
      </c>
      <c r="E117" s="54">
        <v>22500</v>
      </c>
      <c r="F117" s="53" t="s">
        <v>14</v>
      </c>
    </row>
    <row r="118" spans="1:6" ht="72" customHeight="1">
      <c r="A118" s="42" t="s">
        <v>51</v>
      </c>
      <c r="B118" s="43" t="s">
        <v>27</v>
      </c>
      <c r="C118" s="44" t="s">
        <v>246</v>
      </c>
      <c r="D118" s="45">
        <f>D119+D126</f>
        <v>2585300</v>
      </c>
      <c r="E118" s="46">
        <f>E126+E119</f>
        <v>1792826.58</v>
      </c>
      <c r="F118" s="47">
        <f>D118-E118</f>
        <v>792473.4199999999</v>
      </c>
    </row>
    <row r="119" spans="1:6" ht="46.5" customHeight="1">
      <c r="A119" s="102" t="s">
        <v>316</v>
      </c>
      <c r="B119" s="49" t="s">
        <v>27</v>
      </c>
      <c r="C119" s="60" t="s">
        <v>317</v>
      </c>
      <c r="D119" s="45">
        <f aca="true" t="shared" si="13" ref="D119:F120">D120</f>
        <v>104500</v>
      </c>
      <c r="E119" s="45">
        <f t="shared" si="13"/>
        <v>99894</v>
      </c>
      <c r="F119" s="47">
        <f t="shared" si="13"/>
        <v>4606</v>
      </c>
    </row>
    <row r="120" spans="1:6" ht="100.5" customHeight="1">
      <c r="A120" s="58" t="s">
        <v>179</v>
      </c>
      <c r="B120" s="59" t="s">
        <v>27</v>
      </c>
      <c r="C120" s="60" t="s">
        <v>180</v>
      </c>
      <c r="D120" s="45">
        <f t="shared" si="13"/>
        <v>104500</v>
      </c>
      <c r="E120" s="46">
        <f t="shared" si="13"/>
        <v>99894</v>
      </c>
      <c r="F120" s="47">
        <f t="shared" si="13"/>
        <v>4606</v>
      </c>
    </row>
    <row r="121" spans="1:6" ht="84.75" customHeight="1">
      <c r="A121" s="58" t="s">
        <v>181</v>
      </c>
      <c r="B121" s="59" t="s">
        <v>27</v>
      </c>
      <c r="C121" s="60" t="s">
        <v>182</v>
      </c>
      <c r="D121" s="45">
        <f>D122</f>
        <v>104500</v>
      </c>
      <c r="E121" s="46">
        <f>E122</f>
        <v>99894</v>
      </c>
      <c r="F121" s="47">
        <f>F122</f>
        <v>4606</v>
      </c>
    </row>
    <row r="122" spans="1:6" ht="220.5" customHeight="1">
      <c r="A122" s="58" t="s">
        <v>183</v>
      </c>
      <c r="B122" s="59" t="s">
        <v>27</v>
      </c>
      <c r="C122" s="61" t="s">
        <v>287</v>
      </c>
      <c r="D122" s="45">
        <f aca="true" t="shared" si="14" ref="D122:E124">D123</f>
        <v>104500</v>
      </c>
      <c r="E122" s="46">
        <f t="shared" si="14"/>
        <v>99894</v>
      </c>
      <c r="F122" s="47">
        <f>F123</f>
        <v>4606</v>
      </c>
    </row>
    <row r="123" spans="1:6" ht="72" customHeight="1">
      <c r="A123" s="58" t="s">
        <v>184</v>
      </c>
      <c r="B123" s="59" t="s">
        <v>27</v>
      </c>
      <c r="C123" s="62" t="s">
        <v>286</v>
      </c>
      <c r="D123" s="45">
        <f t="shared" si="14"/>
        <v>104500</v>
      </c>
      <c r="E123" s="46">
        <f t="shared" si="14"/>
        <v>99894</v>
      </c>
      <c r="F123" s="47">
        <f>F124</f>
        <v>4606</v>
      </c>
    </row>
    <row r="124" spans="1:6" ht="81.75" customHeight="1">
      <c r="A124" s="58" t="s">
        <v>185</v>
      </c>
      <c r="B124" s="59" t="s">
        <v>27</v>
      </c>
      <c r="C124" s="62" t="s">
        <v>284</v>
      </c>
      <c r="D124" s="45">
        <f t="shared" si="14"/>
        <v>104500</v>
      </c>
      <c r="E124" s="46">
        <f t="shared" si="14"/>
        <v>99894</v>
      </c>
      <c r="F124" s="47">
        <f>F125</f>
        <v>4606</v>
      </c>
    </row>
    <row r="125" spans="1:6" ht="81.75" customHeight="1">
      <c r="A125" s="58" t="s">
        <v>322</v>
      </c>
      <c r="B125" s="59">
        <v>200</v>
      </c>
      <c r="C125" s="62" t="s">
        <v>285</v>
      </c>
      <c r="D125" s="101">
        <v>104500</v>
      </c>
      <c r="E125" s="57">
        <v>99894</v>
      </c>
      <c r="F125" s="47">
        <f>D125-E125</f>
        <v>4606</v>
      </c>
    </row>
    <row r="126" spans="1:6" ht="50.25" customHeight="1">
      <c r="A126" s="42" t="s">
        <v>52</v>
      </c>
      <c r="B126" s="43" t="s">
        <v>27</v>
      </c>
      <c r="C126" s="44" t="s">
        <v>247</v>
      </c>
      <c r="D126" s="45">
        <f>D128</f>
        <v>2480800</v>
      </c>
      <c r="E126" s="46">
        <f>E127</f>
        <v>1692932.58</v>
      </c>
      <c r="F126" s="47">
        <f>IF(OR(D126="-",E126&gt;=D126),"-",D126-IF(E126="-",0,E126))</f>
        <v>787867.4199999999</v>
      </c>
    </row>
    <row r="127" spans="1:6" ht="111.75" customHeight="1">
      <c r="A127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27" s="43" t="s">
        <v>27</v>
      </c>
      <c r="C127" s="50" t="s">
        <v>248</v>
      </c>
      <c r="D127" s="45">
        <f>D126</f>
        <v>2480800</v>
      </c>
      <c r="E127" s="46">
        <f>E128</f>
        <v>1692932.58</v>
      </c>
      <c r="F127" s="47">
        <f>D127-E127</f>
        <v>787867.4199999999</v>
      </c>
    </row>
    <row r="128" spans="1:6" ht="74.25" customHeight="1">
      <c r="A128" s="42" t="str">
        <f>'[1]117_2'!A180</f>
        <v>Подпрограмма «Благоустройство территории Киселевского сельского поселения» </v>
      </c>
      <c r="B128" s="49" t="s">
        <v>27</v>
      </c>
      <c r="C128" s="50" t="s">
        <v>249</v>
      </c>
      <c r="D128" s="45">
        <f>D129+D133+D137</f>
        <v>2480800</v>
      </c>
      <c r="E128" s="45">
        <f>E129+E137+E133</f>
        <v>1692932.58</v>
      </c>
      <c r="F128" s="47">
        <f>F127</f>
        <v>787867.4199999999</v>
      </c>
    </row>
    <row r="129" spans="1:6" ht="213" customHeight="1">
      <c r="A129" s="96" t="s">
        <v>171</v>
      </c>
      <c r="B129" s="49" t="s">
        <v>27</v>
      </c>
      <c r="C129" s="50" t="s">
        <v>250</v>
      </c>
      <c r="D129" s="51">
        <f>D130</f>
        <v>1463300</v>
      </c>
      <c r="E129" s="52">
        <f>E130</f>
        <v>916686.96</v>
      </c>
      <c r="F129" s="53">
        <f>IF(OR(D129="-",E129&gt;=D129),"-",D129-IF(E129="-",0,E129))</f>
        <v>546613.04</v>
      </c>
    </row>
    <row r="130" spans="1:6" ht="83.25" customHeight="1">
      <c r="A130" s="48" t="s">
        <v>35</v>
      </c>
      <c r="B130" s="49" t="s">
        <v>27</v>
      </c>
      <c r="C130" s="50" t="s">
        <v>251</v>
      </c>
      <c r="D130" s="51">
        <f>D131</f>
        <v>1463300</v>
      </c>
      <c r="E130" s="52">
        <f>E132</f>
        <v>916686.96</v>
      </c>
      <c r="F130" s="53">
        <f>IF(OR(D130="-",E130&gt;=D130),"-",D130-IF(E130="-",0,E130))</f>
        <v>546613.04</v>
      </c>
    </row>
    <row r="131" spans="1:6" ht="83.25" customHeight="1">
      <c r="A131" s="48" t="s">
        <v>36</v>
      </c>
      <c r="B131" s="49" t="s">
        <v>27</v>
      </c>
      <c r="C131" s="50" t="s">
        <v>252</v>
      </c>
      <c r="D131" s="51">
        <f>D132</f>
        <v>1463300</v>
      </c>
      <c r="E131" s="52">
        <f>E132</f>
        <v>916686.96</v>
      </c>
      <c r="F131" s="53">
        <f>IF(OR(D131="-",E131&gt;=D131),"-",D131-IF(E131="-",0,E131))</f>
        <v>546613.04</v>
      </c>
    </row>
    <row r="132" spans="1:6" ht="83.25" customHeight="1">
      <c r="A132" s="48" t="s">
        <v>322</v>
      </c>
      <c r="B132" s="49" t="s">
        <v>27</v>
      </c>
      <c r="C132" s="50" t="s">
        <v>253</v>
      </c>
      <c r="D132" s="103">
        <v>1463300</v>
      </c>
      <c r="E132" s="54">
        <f>809317.63+93764.51+13604.82</f>
        <v>916686.96</v>
      </c>
      <c r="F132" s="53">
        <f>IF(OR(D132="-",E132&gt;=D132),"-",D132-IF(E132="-",0,E132))</f>
        <v>546613.04</v>
      </c>
    </row>
    <row r="133" spans="1:6" ht="210" customHeight="1">
      <c r="A133" s="96" t="s">
        <v>172</v>
      </c>
      <c r="B133" s="49" t="s">
        <v>27</v>
      </c>
      <c r="C133" s="50" t="s">
        <v>289</v>
      </c>
      <c r="D133" s="63">
        <f>D135</f>
        <v>110000</v>
      </c>
      <c r="E133" s="52">
        <f>E134</f>
        <v>60353</v>
      </c>
      <c r="F133" s="53">
        <f aca="true" t="shared" si="15" ref="E133:F135">F134</f>
        <v>49647</v>
      </c>
    </row>
    <row r="134" spans="1:6" ht="83.25" customHeight="1">
      <c r="A134" s="48" t="s">
        <v>35</v>
      </c>
      <c r="B134" s="49" t="s">
        <v>27</v>
      </c>
      <c r="C134" s="50" t="s">
        <v>254</v>
      </c>
      <c r="D134" s="63">
        <f>D136</f>
        <v>110000</v>
      </c>
      <c r="E134" s="52">
        <f t="shared" si="15"/>
        <v>60353</v>
      </c>
      <c r="F134" s="53">
        <f t="shared" si="15"/>
        <v>49647</v>
      </c>
    </row>
    <row r="135" spans="1:6" ht="83.25" customHeight="1">
      <c r="A135" s="48" t="s">
        <v>36</v>
      </c>
      <c r="B135" s="49" t="s">
        <v>27</v>
      </c>
      <c r="C135" s="50" t="s">
        <v>255</v>
      </c>
      <c r="D135" s="45">
        <f>D136</f>
        <v>110000</v>
      </c>
      <c r="E135" s="52">
        <f t="shared" si="15"/>
        <v>60353</v>
      </c>
      <c r="F135" s="53">
        <f t="shared" si="15"/>
        <v>49647</v>
      </c>
    </row>
    <row r="136" spans="1:6" ht="83.25" customHeight="1">
      <c r="A136" s="48" t="s">
        <v>323</v>
      </c>
      <c r="B136" s="49" t="s">
        <v>27</v>
      </c>
      <c r="C136" s="50" t="s">
        <v>256</v>
      </c>
      <c r="D136" s="101">
        <v>110000</v>
      </c>
      <c r="E136" s="54">
        <v>60353</v>
      </c>
      <c r="F136" s="53">
        <f>D136-E136</f>
        <v>49647</v>
      </c>
    </row>
    <row r="137" spans="1:6" ht="213" customHeight="1">
      <c r="A137" s="96" t="s">
        <v>173</v>
      </c>
      <c r="B137" s="49" t="s">
        <v>27</v>
      </c>
      <c r="C137" s="50" t="s">
        <v>257</v>
      </c>
      <c r="D137" s="45">
        <f aca="true" t="shared" si="16" ref="D137:E139">D138</f>
        <v>907500</v>
      </c>
      <c r="E137" s="52">
        <f>E138</f>
        <v>715892.62</v>
      </c>
      <c r="F137" s="53">
        <f>IF(OR(D137="-",E137&gt;=D137),"-",D137-IF(E137="-",0,E137))</f>
        <v>191607.38</v>
      </c>
    </row>
    <row r="138" spans="1:6" ht="90.75" customHeight="1">
      <c r="A138" s="48" t="s">
        <v>35</v>
      </c>
      <c r="B138" s="49" t="s">
        <v>27</v>
      </c>
      <c r="C138" s="50" t="s">
        <v>258</v>
      </c>
      <c r="D138" s="45">
        <f t="shared" si="16"/>
        <v>907500</v>
      </c>
      <c r="E138" s="52">
        <f t="shared" si="16"/>
        <v>715892.62</v>
      </c>
      <c r="F138" s="53">
        <f>IF(OR(D138="-",E138&gt;=D138),"-",D138-IF(E138="-",0,E138))</f>
        <v>191607.38</v>
      </c>
    </row>
    <row r="139" spans="1:6" ht="90.75" customHeight="1">
      <c r="A139" s="48" t="s">
        <v>36</v>
      </c>
      <c r="B139" s="49" t="s">
        <v>27</v>
      </c>
      <c r="C139" s="50" t="s">
        <v>259</v>
      </c>
      <c r="D139" s="45">
        <f t="shared" si="16"/>
        <v>907500</v>
      </c>
      <c r="E139" s="52">
        <f t="shared" si="16"/>
        <v>715892.62</v>
      </c>
      <c r="F139" s="53">
        <f>IF(OR(D139="-",E139&gt;=D139),"-",D139-IF(E139="-",0,E139))</f>
        <v>191607.38</v>
      </c>
    </row>
    <row r="140" spans="1:6" ht="96" customHeight="1">
      <c r="A140" s="48" t="s">
        <v>322</v>
      </c>
      <c r="B140" s="49" t="s">
        <v>27</v>
      </c>
      <c r="C140" s="50" t="s">
        <v>260</v>
      </c>
      <c r="D140" s="101">
        <v>907500</v>
      </c>
      <c r="E140" s="54">
        <f>571798.62+13332+112588+18174</f>
        <v>715892.62</v>
      </c>
      <c r="F140" s="53">
        <f>IF(OR(D140="-",E140&gt;=D140),"-",D140-IF(E140="-",0,E140))</f>
        <v>191607.38</v>
      </c>
    </row>
    <row r="141" spans="1:6" ht="36" customHeight="1">
      <c r="A141" s="42" t="s">
        <v>53</v>
      </c>
      <c r="B141" s="43" t="s">
        <v>27</v>
      </c>
      <c r="C141" s="44" t="s">
        <v>261</v>
      </c>
      <c r="D141" s="45">
        <f aca="true" t="shared" si="17" ref="D141:E145">D142</f>
        <v>20000</v>
      </c>
      <c r="E141" s="46" t="str">
        <f t="shared" si="17"/>
        <v>-</v>
      </c>
      <c r="F141" s="47">
        <f aca="true" t="shared" si="18" ref="F141:F147">F142</f>
        <v>20000</v>
      </c>
    </row>
    <row r="142" spans="1:6" ht="63" customHeight="1">
      <c r="A142" s="42" t="s">
        <v>54</v>
      </c>
      <c r="B142" s="43" t="s">
        <v>27</v>
      </c>
      <c r="C142" s="44" t="s">
        <v>262</v>
      </c>
      <c r="D142" s="45">
        <f t="shared" si="17"/>
        <v>20000</v>
      </c>
      <c r="E142" s="46" t="str">
        <f t="shared" si="17"/>
        <v>-</v>
      </c>
      <c r="F142" s="47">
        <f t="shared" si="18"/>
        <v>20000</v>
      </c>
    </row>
    <row r="143" spans="1:6" ht="63" customHeight="1">
      <c r="A143" s="42" t="s">
        <v>174</v>
      </c>
      <c r="B143" s="43" t="s">
        <v>27</v>
      </c>
      <c r="C143" s="50" t="s">
        <v>263</v>
      </c>
      <c r="D143" s="51">
        <f t="shared" si="17"/>
        <v>20000</v>
      </c>
      <c r="E143" s="52" t="str">
        <f t="shared" si="17"/>
        <v>-</v>
      </c>
      <c r="F143" s="53">
        <f t="shared" si="18"/>
        <v>20000</v>
      </c>
    </row>
    <row r="144" spans="1:6" ht="90.75" customHeight="1">
      <c r="A144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44" s="43" t="s">
        <v>27</v>
      </c>
      <c r="C144" s="50" t="s">
        <v>264</v>
      </c>
      <c r="D144" s="51">
        <f t="shared" si="17"/>
        <v>20000</v>
      </c>
      <c r="E144" s="52" t="str">
        <f t="shared" si="17"/>
        <v>-</v>
      </c>
      <c r="F144" s="53">
        <f t="shared" si="18"/>
        <v>20000</v>
      </c>
    </row>
    <row r="145" spans="1:6" ht="177.75" customHeight="1">
      <c r="A145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45" s="43" t="s">
        <v>27</v>
      </c>
      <c r="C145" s="50" t="s">
        <v>265</v>
      </c>
      <c r="D145" s="51">
        <f t="shared" si="17"/>
        <v>20000</v>
      </c>
      <c r="E145" s="52" t="str">
        <f t="shared" si="17"/>
        <v>-</v>
      </c>
      <c r="F145" s="53">
        <f t="shared" si="18"/>
        <v>20000</v>
      </c>
    </row>
    <row r="146" spans="1:6" ht="72" customHeight="1">
      <c r="A146" s="48" t="s">
        <v>35</v>
      </c>
      <c r="B146" s="49" t="s">
        <v>27</v>
      </c>
      <c r="C146" s="50" t="s">
        <v>266</v>
      </c>
      <c r="D146" s="51">
        <f>D147</f>
        <v>20000</v>
      </c>
      <c r="E146" s="52" t="str">
        <f>E148</f>
        <v>-</v>
      </c>
      <c r="F146" s="53">
        <f t="shared" si="18"/>
        <v>20000</v>
      </c>
    </row>
    <row r="147" spans="1:6" ht="72" customHeight="1">
      <c r="A147" s="48" t="s">
        <v>36</v>
      </c>
      <c r="B147" s="49" t="s">
        <v>27</v>
      </c>
      <c r="C147" s="50" t="s">
        <v>267</v>
      </c>
      <c r="D147" s="51">
        <f>D148</f>
        <v>20000</v>
      </c>
      <c r="E147" s="52" t="str">
        <f>E148</f>
        <v>-</v>
      </c>
      <c r="F147" s="53">
        <f t="shared" si="18"/>
        <v>20000</v>
      </c>
    </row>
    <row r="148" spans="1:6" ht="87" customHeight="1">
      <c r="A148" s="48" t="s">
        <v>322</v>
      </c>
      <c r="B148" s="49" t="s">
        <v>27</v>
      </c>
      <c r="C148" s="50" t="s">
        <v>268</v>
      </c>
      <c r="D148" s="103">
        <v>20000</v>
      </c>
      <c r="E148" s="54" t="s">
        <v>14</v>
      </c>
      <c r="F148" s="53">
        <f>D148</f>
        <v>20000</v>
      </c>
    </row>
    <row r="149" spans="1:6" ht="48.75" customHeight="1">
      <c r="A149" s="42" t="s">
        <v>55</v>
      </c>
      <c r="B149" s="43" t="s">
        <v>27</v>
      </c>
      <c r="C149" s="44" t="s">
        <v>269</v>
      </c>
      <c r="D149" s="45">
        <f aca="true" t="shared" si="19" ref="D149:E151">D150</f>
        <v>5991800</v>
      </c>
      <c r="E149" s="46">
        <f t="shared" si="19"/>
        <v>4020560.28</v>
      </c>
      <c r="F149" s="47">
        <f>F150</f>
        <v>1971239.7200000002</v>
      </c>
    </row>
    <row r="150" spans="1:6" ht="48.75" customHeight="1">
      <c r="A150" s="42" t="s">
        <v>59</v>
      </c>
      <c r="B150" s="43" t="s">
        <v>27</v>
      </c>
      <c r="C150" s="44" t="s">
        <v>270</v>
      </c>
      <c r="D150" s="45">
        <f>D151</f>
        <v>5991800</v>
      </c>
      <c r="E150" s="46">
        <f t="shared" si="19"/>
        <v>4020560.28</v>
      </c>
      <c r="F150" s="47">
        <f>F151</f>
        <v>1971239.7200000002</v>
      </c>
    </row>
    <row r="151" spans="1:6" ht="57.75" customHeight="1">
      <c r="A151" s="42" t="str">
        <f>'[1]117_2'!A195</f>
        <v>Муниципальная программа Киселевского сельского поселения « Развитие культуры»</v>
      </c>
      <c r="B151" s="43" t="s">
        <v>27</v>
      </c>
      <c r="C151" s="50" t="s">
        <v>271</v>
      </c>
      <c r="D151" s="45">
        <f t="shared" si="19"/>
        <v>5991800</v>
      </c>
      <c r="E151" s="46">
        <f t="shared" si="19"/>
        <v>4020560.28</v>
      </c>
      <c r="F151" s="47">
        <f>F152</f>
        <v>1971239.7200000002</v>
      </c>
    </row>
    <row r="152" spans="1:6" ht="57.75" customHeight="1">
      <c r="A152" s="42" t="str">
        <f>'[1]117_2'!A209</f>
        <v>Подпрограмма «Организация досуга» </v>
      </c>
      <c r="B152" s="43" t="s">
        <v>27</v>
      </c>
      <c r="C152" s="50" t="s">
        <v>373</v>
      </c>
      <c r="D152" s="45">
        <f>D153</f>
        <v>5991800</v>
      </c>
      <c r="E152" s="45">
        <f>E153</f>
        <v>4020560.28</v>
      </c>
      <c r="F152" s="47">
        <f>D152-E152</f>
        <v>1971239.7200000002</v>
      </c>
    </row>
    <row r="153" spans="1:6" ht="147" customHeight="1">
      <c r="A153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53" s="43" t="s">
        <v>27</v>
      </c>
      <c r="C153" s="50" t="s">
        <v>374</v>
      </c>
      <c r="D153" s="45">
        <f>D156</f>
        <v>5991800</v>
      </c>
      <c r="E153" s="46">
        <f>E156</f>
        <v>4020560.28</v>
      </c>
      <c r="F153" s="47">
        <f>F156</f>
        <v>1971239.7200000002</v>
      </c>
    </row>
    <row r="154" spans="1:6" ht="93" customHeight="1">
      <c r="A154" s="48" t="s">
        <v>56</v>
      </c>
      <c r="B154" s="49" t="s">
        <v>27</v>
      </c>
      <c r="C154" s="50" t="s">
        <v>375</v>
      </c>
      <c r="D154" s="51">
        <f>D155</f>
        <v>5991800</v>
      </c>
      <c r="E154" s="52">
        <f>E156</f>
        <v>4020560.28</v>
      </c>
      <c r="F154" s="53">
        <f>IF(OR(D154="-",E154&gt;=D154),"-",D154-IF(E154="-",0,E154))</f>
        <v>1971239.7200000002</v>
      </c>
    </row>
    <row r="155" spans="1:6" ht="45" customHeight="1">
      <c r="A155" s="48" t="s">
        <v>57</v>
      </c>
      <c r="B155" s="49" t="s">
        <v>27</v>
      </c>
      <c r="C155" s="50" t="s">
        <v>376</v>
      </c>
      <c r="D155" s="51">
        <f>D156</f>
        <v>5991800</v>
      </c>
      <c r="E155" s="52">
        <f>E156</f>
        <v>4020560.28</v>
      </c>
      <c r="F155" s="53">
        <f>IF(OR(D155="-",E155&gt;=D155),"-",D155-IF(E155="-",0,E155))</f>
        <v>1971239.7200000002</v>
      </c>
    </row>
    <row r="156" spans="1:6" ht="189" customHeight="1">
      <c r="A156" s="48" t="s">
        <v>58</v>
      </c>
      <c r="B156" s="49" t="s">
        <v>27</v>
      </c>
      <c r="C156" s="50" t="s">
        <v>377</v>
      </c>
      <c r="D156" s="103">
        <v>5991800</v>
      </c>
      <c r="E156" s="54">
        <v>4020560.28</v>
      </c>
      <c r="F156" s="53">
        <f>IF(OR(D156="-",E156&gt;=D156),"-",D156-IF(E156="-",0,E156))</f>
        <v>1971239.7200000002</v>
      </c>
    </row>
    <row r="157" spans="1:6" ht="39" customHeight="1">
      <c r="A157" s="42" t="s">
        <v>282</v>
      </c>
      <c r="B157" s="43" t="s">
        <v>27</v>
      </c>
      <c r="C157" s="44" t="s">
        <v>283</v>
      </c>
      <c r="D157" s="45">
        <f>D158</f>
        <v>300000</v>
      </c>
      <c r="E157" s="46">
        <f>E158</f>
        <v>216352.17</v>
      </c>
      <c r="F157" s="47">
        <f>D157-E157</f>
        <v>83647.82999999999</v>
      </c>
    </row>
    <row r="158" spans="1:6" ht="31.5" customHeight="1">
      <c r="A158" s="42" t="s">
        <v>63</v>
      </c>
      <c r="B158" s="43" t="s">
        <v>27</v>
      </c>
      <c r="C158" s="44" t="s">
        <v>272</v>
      </c>
      <c r="D158" s="45">
        <f>D159</f>
        <v>300000</v>
      </c>
      <c r="E158" s="45">
        <f>E159</f>
        <v>216352.17</v>
      </c>
      <c r="F158" s="47">
        <f>IF(OR(D158="-",E158&gt;=D158),"-",D158-IF(E158="-",0,E158))</f>
        <v>83647.82999999999</v>
      </c>
    </row>
    <row r="159" spans="1:6" ht="82.5" customHeight="1">
      <c r="A159" s="42" t="s">
        <v>174</v>
      </c>
      <c r="B159" s="43" t="s">
        <v>27</v>
      </c>
      <c r="C159" s="50" t="s">
        <v>273</v>
      </c>
      <c r="D159" s="45">
        <f aca="true" t="shared" si="20" ref="D159:F161">D162</f>
        <v>300000</v>
      </c>
      <c r="E159" s="46">
        <f>E160</f>
        <v>216352.17</v>
      </c>
      <c r="F159" s="47">
        <f t="shared" si="20"/>
        <v>83647.82999999999</v>
      </c>
    </row>
    <row r="160" spans="1:6" ht="147" customHeight="1">
      <c r="A160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60" s="43" t="s">
        <v>27</v>
      </c>
      <c r="C160" s="50" t="s">
        <v>274</v>
      </c>
      <c r="D160" s="45">
        <f t="shared" si="20"/>
        <v>300000</v>
      </c>
      <c r="E160" s="46">
        <f>E161</f>
        <v>216352.17</v>
      </c>
      <c r="F160" s="47">
        <f t="shared" si="20"/>
        <v>83647.82999999999</v>
      </c>
    </row>
    <row r="161" spans="1:6" ht="270.75" customHeight="1">
      <c r="A161" s="96" t="s">
        <v>175</v>
      </c>
      <c r="B161" s="43" t="s">
        <v>27</v>
      </c>
      <c r="C161" s="50" t="s">
        <v>275</v>
      </c>
      <c r="D161" s="45">
        <f t="shared" si="20"/>
        <v>300000</v>
      </c>
      <c r="E161" s="46">
        <f>E164</f>
        <v>216352.17</v>
      </c>
      <c r="F161" s="47">
        <f t="shared" si="20"/>
        <v>83647.82999999999</v>
      </c>
    </row>
    <row r="162" spans="1:6" ht="57" customHeight="1">
      <c r="A162" s="48" t="s">
        <v>60</v>
      </c>
      <c r="B162" s="49" t="s">
        <v>27</v>
      </c>
      <c r="C162" s="50" t="s">
        <v>278</v>
      </c>
      <c r="D162" s="51">
        <f>D163</f>
        <v>300000</v>
      </c>
      <c r="E162" s="52">
        <f>E164</f>
        <v>216352.17</v>
      </c>
      <c r="F162" s="53">
        <f>IF(OR(D162="-",E162&gt;=D162),"-",D162-IF(E162="-",0,E162))</f>
        <v>83647.82999999999</v>
      </c>
    </row>
    <row r="163" spans="1:6" ht="73.5" customHeight="1">
      <c r="A163" s="48" t="s">
        <v>61</v>
      </c>
      <c r="B163" s="49" t="s">
        <v>27</v>
      </c>
      <c r="C163" s="50" t="s">
        <v>279</v>
      </c>
      <c r="D163" s="51">
        <f>D164</f>
        <v>300000</v>
      </c>
      <c r="E163" s="52">
        <f>E164</f>
        <v>216352.17</v>
      </c>
      <c r="F163" s="53">
        <f>IF(OR(D163="-",E163&gt;=D163),"-",D163-IF(E163="-",0,E163))</f>
        <v>83647.82999999999</v>
      </c>
    </row>
    <row r="164" spans="1:6" ht="84.75" customHeight="1">
      <c r="A164" s="48" t="s">
        <v>62</v>
      </c>
      <c r="B164" s="49" t="s">
        <v>27</v>
      </c>
      <c r="C164" s="50" t="s">
        <v>280</v>
      </c>
      <c r="D164" s="103">
        <v>300000</v>
      </c>
      <c r="E164" s="54">
        <v>216352.17</v>
      </c>
      <c r="F164" s="53">
        <f>IF(OR(D164="-",E164&gt;=D164),"-",D164-IF(E164="-",0,E164))</f>
        <v>83647.82999999999</v>
      </c>
    </row>
    <row r="165" spans="1:6" ht="35.25" customHeight="1">
      <c r="A165" s="42" t="s">
        <v>64</v>
      </c>
      <c r="B165" s="43" t="s">
        <v>27</v>
      </c>
      <c r="C165" s="44" t="s">
        <v>276</v>
      </c>
      <c r="D165" s="45">
        <f>D166</f>
        <v>75000</v>
      </c>
      <c r="E165" s="46">
        <f>E166</f>
        <v>53925</v>
      </c>
      <c r="F165" s="47">
        <f>F166</f>
        <v>21075</v>
      </c>
    </row>
    <row r="166" spans="1:6" ht="62.25" customHeight="1">
      <c r="A166" s="42" t="s">
        <v>66</v>
      </c>
      <c r="B166" s="43" t="s">
        <v>27</v>
      </c>
      <c r="C166" s="44" t="s">
        <v>277</v>
      </c>
      <c r="D166" s="45">
        <f>D167</f>
        <v>75000</v>
      </c>
      <c r="E166" s="46">
        <f aca="true" t="shared" si="21" ref="E166:E171">E167</f>
        <v>53925</v>
      </c>
      <c r="F166" s="47">
        <f>F167</f>
        <v>21075</v>
      </c>
    </row>
    <row r="167" spans="1:6" ht="81" customHeight="1">
      <c r="A167" s="42" t="str">
        <f>'[1]117_2'!A243</f>
        <v>Муниципальная прогрмма Киселевсого сельского поселения "Развитие физической культуры и спорта"</v>
      </c>
      <c r="B167" s="49" t="s">
        <v>27</v>
      </c>
      <c r="C167" s="50" t="s">
        <v>378</v>
      </c>
      <c r="D167" s="51">
        <f>D168</f>
        <v>75000</v>
      </c>
      <c r="E167" s="52">
        <f t="shared" si="21"/>
        <v>53925</v>
      </c>
      <c r="F167" s="53">
        <f>F168</f>
        <v>21075</v>
      </c>
    </row>
    <row r="168" spans="1:6" ht="75.75" customHeight="1">
      <c r="A168" s="42" t="str">
        <f>'[1]117_2'!A244</f>
        <v>Подпрограмма «Развитие массовой физической культуры и спорта Киселевского сельского поселения»</v>
      </c>
      <c r="B168" s="49" t="s">
        <v>27</v>
      </c>
      <c r="C168" s="50" t="s">
        <v>379</v>
      </c>
      <c r="D168" s="51">
        <f>D169</f>
        <v>75000</v>
      </c>
      <c r="E168" s="52">
        <f t="shared" si="21"/>
        <v>53925</v>
      </c>
      <c r="F168" s="53">
        <f>F169</f>
        <v>21075</v>
      </c>
    </row>
    <row r="169" spans="1:6" ht="181.5" customHeight="1">
      <c r="A169" s="96" t="s">
        <v>176</v>
      </c>
      <c r="B169" s="49" t="s">
        <v>27</v>
      </c>
      <c r="C169" s="50" t="s">
        <v>380</v>
      </c>
      <c r="D169" s="51">
        <f>D170+D173</f>
        <v>75000</v>
      </c>
      <c r="E169" s="52">
        <f>E170+E173</f>
        <v>53925</v>
      </c>
      <c r="F169" s="53">
        <f>D169-E169</f>
        <v>21075</v>
      </c>
    </row>
    <row r="170" spans="1:6" ht="147" customHeight="1">
      <c r="A170" s="48" t="s">
        <v>30</v>
      </c>
      <c r="B170" s="49" t="s">
        <v>27</v>
      </c>
      <c r="C170" s="50" t="s">
        <v>381</v>
      </c>
      <c r="D170" s="51">
        <f>D171</f>
        <v>25000</v>
      </c>
      <c r="E170" s="52">
        <f t="shared" si="21"/>
        <v>16000</v>
      </c>
      <c r="F170" s="53">
        <f>F171</f>
        <v>9000</v>
      </c>
    </row>
    <row r="171" spans="1:6" ht="69.75" customHeight="1">
      <c r="A171" s="48" t="s">
        <v>31</v>
      </c>
      <c r="B171" s="49" t="s">
        <v>27</v>
      </c>
      <c r="C171" s="50" t="s">
        <v>386</v>
      </c>
      <c r="D171" s="51">
        <f>D172</f>
        <v>25000</v>
      </c>
      <c r="E171" s="52">
        <f t="shared" si="21"/>
        <v>16000</v>
      </c>
      <c r="F171" s="53">
        <f>F172</f>
        <v>9000</v>
      </c>
    </row>
    <row r="172" spans="1:6" ht="132" customHeight="1">
      <c r="A172" s="48" t="s">
        <v>65</v>
      </c>
      <c r="B172" s="49" t="s">
        <v>27</v>
      </c>
      <c r="C172" s="50" t="s">
        <v>385</v>
      </c>
      <c r="D172" s="103">
        <v>25000</v>
      </c>
      <c r="E172" s="54">
        <v>16000</v>
      </c>
      <c r="F172" s="53">
        <f>D172-E172</f>
        <v>9000</v>
      </c>
    </row>
    <row r="173" spans="1:6" ht="74.25" customHeight="1">
      <c r="A173" s="48" t="s">
        <v>35</v>
      </c>
      <c r="B173" s="49" t="s">
        <v>27</v>
      </c>
      <c r="C173" s="50" t="s">
        <v>384</v>
      </c>
      <c r="D173" s="51">
        <f>D174</f>
        <v>50000</v>
      </c>
      <c r="E173" s="52">
        <f>E175</f>
        <v>37925</v>
      </c>
      <c r="F173" s="53">
        <f>F174</f>
        <v>12075</v>
      </c>
    </row>
    <row r="174" spans="1:6" ht="75" customHeight="1">
      <c r="A174" s="48" t="s">
        <v>36</v>
      </c>
      <c r="B174" s="49" t="s">
        <v>27</v>
      </c>
      <c r="C174" s="50" t="s">
        <v>383</v>
      </c>
      <c r="D174" s="51">
        <f>D175</f>
        <v>50000</v>
      </c>
      <c r="E174" s="52">
        <f>E175</f>
        <v>37925</v>
      </c>
      <c r="F174" s="53">
        <f>F175</f>
        <v>12075</v>
      </c>
    </row>
    <row r="175" spans="1:6" ht="87" customHeight="1" thickBot="1">
      <c r="A175" s="48" t="s">
        <v>322</v>
      </c>
      <c r="B175" s="49" t="s">
        <v>27</v>
      </c>
      <c r="C175" s="50" t="s">
        <v>382</v>
      </c>
      <c r="D175" s="55">
        <v>50000</v>
      </c>
      <c r="E175" s="54">
        <v>37925</v>
      </c>
      <c r="F175" s="53">
        <f>D175-E175</f>
        <v>12075</v>
      </c>
    </row>
    <row r="176" spans="1:6" ht="10.5" customHeight="1" thickBot="1">
      <c r="A176" s="64"/>
      <c r="B176" s="65"/>
      <c r="C176" s="66"/>
      <c r="D176" s="67"/>
      <c r="E176" s="65"/>
      <c r="F176" s="65"/>
    </row>
    <row r="177" spans="1:6" ht="54.75" customHeight="1" thickBot="1">
      <c r="A177" s="68" t="s">
        <v>67</v>
      </c>
      <c r="B177" s="69" t="s">
        <v>68</v>
      </c>
      <c r="C177" s="70" t="s">
        <v>28</v>
      </c>
      <c r="D177" s="71">
        <v>-3213300</v>
      </c>
      <c r="E177" s="72">
        <v>-1749025.06</v>
      </c>
      <c r="F177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74:F174 E106:F106 E135:E136 E139:E140 F13:F14 E38:E40 F29:F31 F16:F17 E32:F37 F38:F47 E44:E47 E65 E57:F64 E21:E28 F119 E83:E88 F83:F89 E164:F164 F55:F56 F65:F71 E68:E71 E157:F157 E76:F81">
    <cfRule type="cellIs" priority="108" dxfId="70" operator="equal" stopIfTrue="1">
      <formula>0</formula>
    </cfRule>
  </conditionalFormatting>
  <conditionalFormatting sqref="E175:F175">
    <cfRule type="cellIs" priority="107" dxfId="70" operator="equal" stopIfTrue="1">
      <formula>0</formula>
    </cfRule>
  </conditionalFormatting>
  <conditionalFormatting sqref="E177:F177">
    <cfRule type="cellIs" priority="106" dxfId="70" operator="equal" stopIfTrue="1">
      <formula>0</formula>
    </cfRule>
  </conditionalFormatting>
  <conditionalFormatting sqref="E90:F90">
    <cfRule type="cellIs" priority="167" dxfId="70" operator="equal" stopIfTrue="1">
      <formula>0</formula>
    </cfRule>
  </conditionalFormatting>
  <conditionalFormatting sqref="E91:F91">
    <cfRule type="cellIs" priority="166" dxfId="70" operator="equal" stopIfTrue="1">
      <formula>0</formula>
    </cfRule>
  </conditionalFormatting>
  <conditionalFormatting sqref="E92:F92 E94:F98">
    <cfRule type="cellIs" priority="165" dxfId="70" operator="equal" stopIfTrue="1">
      <formula>0</formula>
    </cfRule>
  </conditionalFormatting>
  <conditionalFormatting sqref="E103:F103">
    <cfRule type="cellIs" priority="160" dxfId="70" operator="equal" stopIfTrue="1">
      <formula>0</formula>
    </cfRule>
  </conditionalFormatting>
  <conditionalFormatting sqref="E104:F104">
    <cfRule type="cellIs" priority="159" dxfId="70" operator="equal" stopIfTrue="1">
      <formula>0</formula>
    </cfRule>
  </conditionalFormatting>
  <conditionalFormatting sqref="E105:F105">
    <cfRule type="cellIs" priority="158" dxfId="70" operator="equal" stopIfTrue="1">
      <formula>0</formula>
    </cfRule>
  </conditionalFormatting>
  <conditionalFormatting sqref="E118:F118">
    <cfRule type="cellIs" priority="156" dxfId="70" operator="equal" stopIfTrue="1">
      <formula>0</formula>
    </cfRule>
  </conditionalFormatting>
  <conditionalFormatting sqref="E126:F127 F128">
    <cfRule type="cellIs" priority="152" dxfId="70" operator="equal" stopIfTrue="1">
      <formula>0</formula>
    </cfRule>
  </conditionalFormatting>
  <conditionalFormatting sqref="E130:F130">
    <cfRule type="cellIs" priority="151" dxfId="70" operator="equal" stopIfTrue="1">
      <formula>0</formula>
    </cfRule>
  </conditionalFormatting>
  <conditionalFormatting sqref="E131:F131">
    <cfRule type="cellIs" priority="150" dxfId="70" operator="equal" stopIfTrue="1">
      <formula>0</formula>
    </cfRule>
  </conditionalFormatting>
  <conditionalFormatting sqref="E132:F132 F133:F140">
    <cfRule type="cellIs" priority="149" dxfId="70" operator="equal" stopIfTrue="1">
      <formula>0</formula>
    </cfRule>
  </conditionalFormatting>
  <conditionalFormatting sqref="E141:F141">
    <cfRule type="cellIs" priority="148" dxfId="70" operator="equal" stopIfTrue="1">
      <formula>0</formula>
    </cfRule>
  </conditionalFormatting>
  <conditionalFormatting sqref="E142:F142">
    <cfRule type="cellIs" priority="144" dxfId="70" operator="equal" stopIfTrue="1">
      <formula>0</formula>
    </cfRule>
  </conditionalFormatting>
  <conditionalFormatting sqref="E146:F146">
    <cfRule type="cellIs" priority="143" dxfId="70" operator="equal" stopIfTrue="1">
      <formula>0</formula>
    </cfRule>
  </conditionalFormatting>
  <conditionalFormatting sqref="E147:F147">
    <cfRule type="cellIs" priority="142" dxfId="70" operator="equal" stopIfTrue="1">
      <formula>0</formula>
    </cfRule>
  </conditionalFormatting>
  <conditionalFormatting sqref="E148:F148">
    <cfRule type="cellIs" priority="141" dxfId="70" operator="equal" stopIfTrue="1">
      <formula>0</formula>
    </cfRule>
  </conditionalFormatting>
  <conditionalFormatting sqref="E149:F149">
    <cfRule type="cellIs" priority="140" dxfId="70" operator="equal" stopIfTrue="1">
      <formula>0</formula>
    </cfRule>
  </conditionalFormatting>
  <conditionalFormatting sqref="E150:F151 E153:F153 F152">
    <cfRule type="cellIs" priority="136" dxfId="70" operator="equal" stopIfTrue="1">
      <formula>0</formula>
    </cfRule>
  </conditionalFormatting>
  <conditionalFormatting sqref="E154:F154">
    <cfRule type="cellIs" priority="135" dxfId="70" operator="equal" stopIfTrue="1">
      <formula>0</formula>
    </cfRule>
  </conditionalFormatting>
  <conditionalFormatting sqref="E155:F155">
    <cfRule type="cellIs" priority="134" dxfId="70" operator="equal" stopIfTrue="1">
      <formula>0</formula>
    </cfRule>
  </conditionalFormatting>
  <conditionalFormatting sqref="E156:F156">
    <cfRule type="cellIs" priority="133" dxfId="70" operator="equal" stopIfTrue="1">
      <formula>0</formula>
    </cfRule>
  </conditionalFormatting>
  <conditionalFormatting sqref="E159:F161 F158">
    <cfRule type="cellIs" priority="128" dxfId="70" operator="equal" stopIfTrue="1">
      <formula>0</formula>
    </cfRule>
  </conditionalFormatting>
  <conditionalFormatting sqref="E162:F162">
    <cfRule type="cellIs" priority="127" dxfId="70" operator="equal" stopIfTrue="1">
      <formula>0</formula>
    </cfRule>
  </conditionalFormatting>
  <conditionalFormatting sqref="E163:F163">
    <cfRule type="cellIs" priority="126" dxfId="70" operator="equal" stopIfTrue="1">
      <formula>0</formula>
    </cfRule>
  </conditionalFormatting>
  <conditionalFormatting sqref="E165:F165">
    <cfRule type="cellIs" priority="120" dxfId="70" operator="equal" stopIfTrue="1">
      <formula>0</formula>
    </cfRule>
  </conditionalFormatting>
  <conditionalFormatting sqref="E166:F166">
    <cfRule type="cellIs" priority="113" dxfId="70" operator="equal" stopIfTrue="1">
      <formula>0</formula>
    </cfRule>
  </conditionalFormatting>
  <conditionalFormatting sqref="E170:F170">
    <cfRule type="cellIs" priority="112" dxfId="70" operator="equal" stopIfTrue="1">
      <formula>0</formula>
    </cfRule>
  </conditionalFormatting>
  <conditionalFormatting sqref="E171:F171">
    <cfRule type="cellIs" priority="111" dxfId="70" operator="equal" stopIfTrue="1">
      <formula>0</formula>
    </cfRule>
  </conditionalFormatting>
  <conditionalFormatting sqref="E172:F172">
    <cfRule type="cellIs" priority="110" dxfId="70" operator="equal" stopIfTrue="1">
      <formula>0</formula>
    </cfRule>
  </conditionalFormatting>
  <conditionalFormatting sqref="E173:F173">
    <cfRule type="cellIs" priority="109" dxfId="70" operator="equal" stopIfTrue="1">
      <formula>0</formula>
    </cfRule>
  </conditionalFormatting>
  <conditionalFormatting sqref="F102">
    <cfRule type="cellIs" priority="101" dxfId="70" operator="equal" stopIfTrue="1">
      <formula>0</formula>
    </cfRule>
  </conditionalFormatting>
  <conditionalFormatting sqref="E129:F129">
    <cfRule type="cellIs" priority="100" dxfId="70" operator="equal" stopIfTrue="1">
      <formula>0</formula>
    </cfRule>
  </conditionalFormatting>
  <conditionalFormatting sqref="E137">
    <cfRule type="cellIs" priority="98" dxfId="70" operator="equal" stopIfTrue="1">
      <formula>0</formula>
    </cfRule>
  </conditionalFormatting>
  <conditionalFormatting sqref="E143:F145">
    <cfRule type="cellIs" priority="97" dxfId="70" operator="equal" stopIfTrue="1">
      <formula>0</formula>
    </cfRule>
  </conditionalFormatting>
  <conditionalFormatting sqref="E167:F169">
    <cfRule type="cellIs" priority="95" dxfId="70" operator="equal" stopIfTrue="1">
      <formula>0</formula>
    </cfRule>
  </conditionalFormatting>
  <conditionalFormatting sqref="E134">
    <cfRule type="cellIs" priority="94" dxfId="70" operator="equal" stopIfTrue="1">
      <formula>0</formula>
    </cfRule>
  </conditionalFormatting>
  <conditionalFormatting sqref="E138">
    <cfRule type="cellIs" priority="93" dxfId="70" operator="equal" stopIfTrue="1">
      <formula>0</formula>
    </cfRule>
  </conditionalFormatting>
  <conditionalFormatting sqref="F120:F125">
    <cfRule type="cellIs" priority="73" dxfId="70" operator="equal" stopIfTrue="1">
      <formula>0</formula>
    </cfRule>
  </conditionalFormatting>
  <conditionalFormatting sqref="E120:E125">
    <cfRule type="cellIs" priority="70" dxfId="70" operator="equal" stopIfTrue="1">
      <formula>0</formula>
    </cfRule>
  </conditionalFormatting>
  <conditionalFormatting sqref="E133">
    <cfRule type="cellIs" priority="60" dxfId="70" operator="equal" stopIfTrue="1">
      <formula>0</formula>
    </cfRule>
  </conditionalFormatting>
  <conditionalFormatting sqref="E49:F49 E51:F54">
    <cfRule type="cellIs" priority="19" dxfId="70" operator="equal" stopIfTrue="1">
      <formula>0</formula>
    </cfRule>
  </conditionalFormatting>
  <conditionalFormatting sqref="E50:F50">
    <cfRule type="cellIs" priority="18" dxfId="70" operator="equal" stopIfTrue="1">
      <formula>0</formula>
    </cfRule>
  </conditionalFormatting>
  <conditionalFormatting sqref="E93:F93">
    <cfRule type="cellIs" priority="17" dxfId="70" operator="equal" stopIfTrue="1">
      <formula>0</formula>
    </cfRule>
  </conditionalFormatting>
  <conditionalFormatting sqref="E110:F110">
    <cfRule type="cellIs" priority="13" dxfId="70" operator="equal" stopIfTrue="1">
      <formula>0</formula>
    </cfRule>
  </conditionalFormatting>
  <conditionalFormatting sqref="E107:F107">
    <cfRule type="cellIs" priority="16" dxfId="70" operator="equal" stopIfTrue="1">
      <formula>0</formula>
    </cfRule>
  </conditionalFormatting>
  <conditionalFormatting sqref="E108:F108">
    <cfRule type="cellIs" priority="15" dxfId="70" operator="equal" stopIfTrue="1">
      <formula>0</formula>
    </cfRule>
  </conditionalFormatting>
  <conditionalFormatting sqref="E109:F109">
    <cfRule type="cellIs" priority="14" dxfId="70" operator="equal" stopIfTrue="1">
      <formula>0</formula>
    </cfRule>
  </conditionalFormatting>
  <conditionalFormatting sqref="E48:F48">
    <cfRule type="cellIs" priority="12" dxfId="70" operator="equal" stopIfTrue="1">
      <formula>0</formula>
    </cfRule>
  </conditionalFormatting>
  <conditionalFormatting sqref="E117:F117">
    <cfRule type="cellIs" priority="4" dxfId="70" operator="equal" stopIfTrue="1">
      <formula>0</formula>
    </cfRule>
  </conditionalFormatting>
  <conditionalFormatting sqref="E114:F114">
    <cfRule type="cellIs" priority="7" dxfId="70" operator="equal" stopIfTrue="1">
      <formula>0</formula>
    </cfRule>
  </conditionalFormatting>
  <conditionalFormatting sqref="E115:F115">
    <cfRule type="cellIs" priority="6" dxfId="70" operator="equal" stopIfTrue="1">
      <formula>0</formula>
    </cfRule>
  </conditionalFormatting>
  <conditionalFormatting sqref="E116:F116">
    <cfRule type="cellIs" priority="5" dxfId="70" operator="equal" stopIfTrue="1">
      <formula>0</formula>
    </cfRule>
  </conditionalFormatting>
  <conditionalFormatting sqref="F113">
    <cfRule type="cellIs" priority="3" dxfId="70" operator="equal" stopIfTrue="1">
      <formula>0</formula>
    </cfRule>
  </conditionalFormatting>
  <conditionalFormatting sqref="E73:F75">
    <cfRule type="cellIs" priority="2" dxfId="70" operator="equal" stopIfTrue="1">
      <formula>0</formula>
    </cfRule>
  </conditionalFormatting>
  <conditionalFormatting sqref="E72:F72">
    <cfRule type="cellIs" priority="1" dxfId="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16">
      <selection activeCell="S33" sqref="S33:AJ33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74609375" style="3" customWidth="1"/>
    <col min="92" max="92" width="0.2421875" style="3" hidden="1" customWidth="1"/>
    <col min="93" max="100" width="0.875" style="3" customWidth="1"/>
    <col min="101" max="101" width="0.74609375" style="3" customWidth="1"/>
    <col min="102" max="102" width="0.875" style="3" hidden="1" customWidth="1"/>
    <col min="103" max="16384" width="0.875" style="3" customWidth="1"/>
  </cols>
  <sheetData>
    <row r="1" ht="12">
      <c r="DF1" s="4" t="s">
        <v>119</v>
      </c>
    </row>
    <row r="2" spans="1:110" s="5" customFormat="1" ht="25.5" customHeight="1">
      <c r="A2" s="114"/>
      <c r="B2" s="114"/>
      <c r="C2" s="239" t="s">
        <v>331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59.25" customHeight="1">
      <c r="A3" s="235" t="s">
        <v>120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4" t="s">
        <v>121</v>
      </c>
      <c r="AD3" s="235"/>
      <c r="AE3" s="235"/>
      <c r="AF3" s="235"/>
      <c r="AG3" s="235"/>
      <c r="AH3" s="235"/>
      <c r="AI3" s="235" t="s">
        <v>122</v>
      </c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 t="s">
        <v>123</v>
      </c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 t="s">
        <v>6</v>
      </c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 t="s">
        <v>8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</row>
    <row r="4" spans="1:110" s="6" customFormat="1" ht="12" customHeight="1" thickBot="1">
      <c r="A4" s="241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2">
        <v>2</v>
      </c>
      <c r="AD4" s="243"/>
      <c r="AE4" s="243"/>
      <c r="AF4" s="243"/>
      <c r="AG4" s="243"/>
      <c r="AH4" s="243"/>
      <c r="AI4" s="243">
        <v>3</v>
      </c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>
        <v>4</v>
      </c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>
        <v>5</v>
      </c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>
        <v>6</v>
      </c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</row>
    <row r="5" spans="1:110" ht="32.25" customHeight="1">
      <c r="A5" s="230" t="s">
        <v>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3" t="s">
        <v>71</v>
      </c>
      <c r="AD5" s="234"/>
      <c r="AE5" s="234"/>
      <c r="AF5" s="234"/>
      <c r="AG5" s="234"/>
      <c r="AH5" s="234"/>
      <c r="AI5" s="234" t="s">
        <v>124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163">
        <f>AZ14</f>
        <v>3213300</v>
      </c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88">
        <f>BW15</f>
        <v>1749025.0599999987</v>
      </c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90"/>
      <c r="CO5" s="163">
        <f>CO14</f>
        <v>1749025.0599999987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</row>
    <row r="6" spans="1:110" ht="12" customHeight="1">
      <c r="A6" s="194" t="s">
        <v>15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97" t="s">
        <v>73</v>
      </c>
      <c r="AD6" s="197"/>
      <c r="AE6" s="197"/>
      <c r="AF6" s="197"/>
      <c r="AG6" s="197"/>
      <c r="AH6" s="198"/>
      <c r="AI6" s="201" t="s">
        <v>124</v>
      </c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8"/>
      <c r="AZ6" s="203" t="s">
        <v>125</v>
      </c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5"/>
      <c r="BW6" s="203" t="s">
        <v>125</v>
      </c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  <c r="CO6" s="203" t="s">
        <v>125</v>
      </c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0" ht="32.25" customHeight="1">
      <c r="A7" s="236" t="s">
        <v>72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8"/>
      <c r="AC7" s="199"/>
      <c r="AD7" s="199"/>
      <c r="AE7" s="199"/>
      <c r="AF7" s="199"/>
      <c r="AG7" s="199"/>
      <c r="AH7" s="200"/>
      <c r="AI7" s="202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200"/>
      <c r="AZ7" s="206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8"/>
      <c r="BW7" s="206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8"/>
      <c r="CO7" s="206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8"/>
    </row>
    <row r="8" spans="1:110" ht="12" customHeight="1">
      <c r="A8" s="219" t="s">
        <v>126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  <c r="AC8" s="201" t="s">
        <v>14</v>
      </c>
      <c r="AD8" s="197"/>
      <c r="AE8" s="197"/>
      <c r="AF8" s="197"/>
      <c r="AG8" s="197"/>
      <c r="AH8" s="198"/>
      <c r="AI8" s="201" t="s">
        <v>14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203" t="s">
        <v>125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5"/>
      <c r="BW8" s="203" t="s">
        <v>125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5"/>
      <c r="CO8" s="203" t="s">
        <v>125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9"/>
    </row>
    <row r="9" spans="1:110" ht="12" customHeight="1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222"/>
      <c r="AD9" s="223"/>
      <c r="AE9" s="223"/>
      <c r="AF9" s="223"/>
      <c r="AG9" s="223"/>
      <c r="AH9" s="224"/>
      <c r="AI9" s="20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200"/>
      <c r="AZ9" s="206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8"/>
      <c r="BW9" s="206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8"/>
      <c r="CO9" s="206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10"/>
    </row>
    <row r="10" spans="1:110" ht="12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02"/>
      <c r="AD10" s="199"/>
      <c r="AE10" s="199"/>
      <c r="AF10" s="199"/>
      <c r="AG10" s="199"/>
      <c r="AH10" s="200"/>
      <c r="AI10" s="201" t="s">
        <v>14</v>
      </c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8"/>
      <c r="AZ10" s="203" t="s">
        <v>125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5"/>
      <c r="BW10" s="203" t="s">
        <v>125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5"/>
      <c r="CO10" s="203" t="s">
        <v>125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9"/>
    </row>
    <row r="11" spans="1:110" ht="29.25" customHeight="1">
      <c r="A11" s="225" t="s">
        <v>74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181" t="s">
        <v>75</v>
      </c>
      <c r="AD11" s="182"/>
      <c r="AE11" s="182"/>
      <c r="AF11" s="182"/>
      <c r="AG11" s="182"/>
      <c r="AH11" s="182"/>
      <c r="AI11" s="182" t="s">
        <v>124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228" t="s">
        <v>125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29"/>
      <c r="BW11" s="228" t="s">
        <v>125</v>
      </c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29"/>
      <c r="CO11" s="228" t="s">
        <v>125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8"/>
    </row>
    <row r="12" spans="1:110" ht="12" customHeight="1">
      <c r="A12" s="194" t="s">
        <v>126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97"/>
      <c r="AD12" s="197"/>
      <c r="AE12" s="197"/>
      <c r="AF12" s="197"/>
      <c r="AG12" s="197"/>
      <c r="AH12" s="198"/>
      <c r="AI12" s="201" t="s">
        <v>14</v>
      </c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8"/>
      <c r="AZ12" s="203" t="s">
        <v>125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5"/>
      <c r="BW12" s="203" t="s">
        <v>125</v>
      </c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5"/>
      <c r="CO12" s="203" t="s">
        <v>125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9"/>
    </row>
    <row r="13" spans="1:110" ht="1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199"/>
      <c r="AD13" s="199"/>
      <c r="AE13" s="199"/>
      <c r="AF13" s="199"/>
      <c r="AG13" s="199"/>
      <c r="AH13" s="200"/>
      <c r="AI13" s="202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6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10"/>
    </row>
    <row r="14" spans="1:110" ht="19.5" customHeight="1">
      <c r="A14" s="214" t="s">
        <v>76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6"/>
      <c r="AC14" s="181" t="s">
        <v>77</v>
      </c>
      <c r="AD14" s="182"/>
      <c r="AE14" s="182"/>
      <c r="AF14" s="182"/>
      <c r="AG14" s="182"/>
      <c r="AH14" s="182"/>
      <c r="AI14" s="183" t="s">
        <v>291</v>
      </c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1"/>
      <c r="AZ14" s="163">
        <f>AZ15</f>
        <v>3213300</v>
      </c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75">
        <f>BW15</f>
        <v>1749025.0599999987</v>
      </c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6"/>
      <c r="CO14" s="188">
        <f>CO15</f>
        <v>1749025.0599999987</v>
      </c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8"/>
    </row>
    <row r="15" spans="1:110" ht="40.5" customHeight="1">
      <c r="A15" s="92" t="s">
        <v>76</v>
      </c>
      <c r="B15" s="93"/>
      <c r="C15" s="143" t="s">
        <v>330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81" t="s">
        <v>77</v>
      </c>
      <c r="AD15" s="182"/>
      <c r="AE15" s="182"/>
      <c r="AF15" s="182"/>
      <c r="AG15" s="182"/>
      <c r="AH15" s="182"/>
      <c r="AI15" s="183" t="s">
        <v>292</v>
      </c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1"/>
      <c r="AZ15" s="163">
        <f>AZ20+AZ19</f>
        <v>3213300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75">
        <f>BW19+BW20</f>
        <v>1749025.0599999987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6"/>
      <c r="CO15" s="187">
        <f>BW15</f>
        <v>1749025.0599999987</v>
      </c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</row>
    <row r="16" spans="1:110" ht="30.75" customHeight="1">
      <c r="A16" s="153" t="s">
        <v>127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54"/>
      <c r="AC16" s="181" t="s">
        <v>78</v>
      </c>
      <c r="AD16" s="182"/>
      <c r="AE16" s="182"/>
      <c r="AF16" s="182"/>
      <c r="AG16" s="182"/>
      <c r="AH16" s="182"/>
      <c r="AI16" s="183" t="s">
        <v>293</v>
      </c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1"/>
      <c r="AZ16" s="188">
        <f>AZ17</f>
        <v>-14255500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75">
        <f>BW17</f>
        <v>-13535052.21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7"/>
      <c r="CO16" s="164" t="s">
        <v>129</v>
      </c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91"/>
    </row>
    <row r="17" spans="1:110" ht="31.5" customHeight="1" thickBot="1">
      <c r="A17" s="153" t="s">
        <v>128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54"/>
      <c r="AC17" s="158" t="s">
        <v>78</v>
      </c>
      <c r="AD17" s="159"/>
      <c r="AE17" s="159"/>
      <c r="AF17" s="159"/>
      <c r="AG17" s="159"/>
      <c r="AH17" s="159"/>
      <c r="AI17" s="192" t="s">
        <v>294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58"/>
      <c r="AZ17" s="163">
        <f>AZ18</f>
        <v>-14255500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75">
        <f>BW18</f>
        <v>-13535052.21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7"/>
      <c r="CO17" s="168" t="s">
        <v>129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1:110" ht="32.25" customHeight="1" thickBot="1">
      <c r="A18" s="153" t="s">
        <v>130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54"/>
      <c r="AC18" s="158" t="s">
        <v>78</v>
      </c>
      <c r="AD18" s="159"/>
      <c r="AE18" s="159"/>
      <c r="AF18" s="159"/>
      <c r="AG18" s="159"/>
      <c r="AH18" s="159"/>
      <c r="AI18" s="160" t="s">
        <v>295</v>
      </c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2"/>
      <c r="AZ18" s="163">
        <f>AZ19</f>
        <v>-14255500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75">
        <f>BW19</f>
        <v>-13535052.21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7"/>
      <c r="CO18" s="168" t="s">
        <v>129</v>
      </c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</row>
    <row r="19" spans="1:110" ht="45" customHeight="1" thickBot="1">
      <c r="A19" s="153" t="s">
        <v>131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54"/>
      <c r="AC19" s="158" t="s">
        <v>78</v>
      </c>
      <c r="AD19" s="159"/>
      <c r="AE19" s="159"/>
      <c r="AF19" s="159"/>
      <c r="AG19" s="159"/>
      <c r="AH19" s="159"/>
      <c r="AI19" s="160" t="s">
        <v>296</v>
      </c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2"/>
      <c r="AZ19" s="163">
        <v>-14255500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78">
        <v>-13535052.21</v>
      </c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/>
      <c r="CO19" s="168" t="s">
        <v>129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</row>
    <row r="20" spans="1:110" ht="30" customHeight="1" thickBot="1">
      <c r="A20" s="153" t="s">
        <v>132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54"/>
      <c r="AC20" s="158" t="s">
        <v>79</v>
      </c>
      <c r="AD20" s="159"/>
      <c r="AE20" s="159"/>
      <c r="AF20" s="159"/>
      <c r="AG20" s="159"/>
      <c r="AH20" s="159"/>
      <c r="AI20" s="160" t="s">
        <v>297</v>
      </c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163">
        <f>AZ21</f>
        <v>17468800</v>
      </c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>
        <f>BW21</f>
        <v>15284077.27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7"/>
      <c r="CO20" s="168" t="s">
        <v>129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0" ht="31.5" customHeight="1" thickBot="1">
      <c r="A21" s="153" t="s">
        <v>133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54"/>
      <c r="AC21" s="158" t="s">
        <v>79</v>
      </c>
      <c r="AD21" s="159"/>
      <c r="AE21" s="159"/>
      <c r="AF21" s="159"/>
      <c r="AG21" s="159"/>
      <c r="AH21" s="159"/>
      <c r="AI21" s="160" t="s">
        <v>298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  <c r="AZ21" s="163">
        <f>AZ22</f>
        <v>17468800</v>
      </c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5">
        <f>BW22</f>
        <v>15284077.27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7"/>
      <c r="CO21" s="168" t="s">
        <v>129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</row>
    <row r="22" spans="1:110" ht="36" customHeight="1" thickBot="1">
      <c r="A22" s="153" t="s">
        <v>134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54"/>
      <c r="AC22" s="158" t="s">
        <v>79</v>
      </c>
      <c r="AD22" s="159"/>
      <c r="AE22" s="159"/>
      <c r="AF22" s="159"/>
      <c r="AG22" s="159"/>
      <c r="AH22" s="159"/>
      <c r="AI22" s="160" t="s">
        <v>299</v>
      </c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  <c r="AZ22" s="163">
        <f>AZ23</f>
        <v>17468800</v>
      </c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5">
        <f>BW23</f>
        <v>15284077.27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7"/>
      <c r="CO22" s="168" t="s">
        <v>129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</row>
    <row r="23" spans="1:110" ht="45" customHeight="1" thickBot="1">
      <c r="A23" s="170" t="s">
        <v>135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58" t="s">
        <v>79</v>
      </c>
      <c r="AD23" s="159"/>
      <c r="AE23" s="159"/>
      <c r="AF23" s="159"/>
      <c r="AG23" s="159"/>
      <c r="AH23" s="159"/>
      <c r="AI23" s="160" t="s">
        <v>300</v>
      </c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2"/>
      <c r="AZ23" s="163">
        <v>17468800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>
        <v>15284077.27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4"/>
      <c r="CO23" s="168" t="s">
        <v>129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152" t="s">
        <v>164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0"/>
      <c r="AZ25" s="10"/>
      <c r="BA25" s="10"/>
      <c r="BB25" s="155" t="s">
        <v>138</v>
      </c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4:78" s="8" customFormat="1" ht="11.25">
      <c r="N26" s="11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1"/>
      <c r="AH26" s="11"/>
      <c r="AI26" s="11"/>
      <c r="AJ26" s="11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11.2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11.25"/>
    <row r="29" spans="1:78" s="14" customFormat="1" ht="12.75" customHeight="1">
      <c r="A29" s="11"/>
      <c r="B29" s="11" t="s">
        <v>139</v>
      </c>
      <c r="C29" s="146" t="s">
        <v>148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0"/>
      <c r="AZ29" s="10"/>
      <c r="BA29" s="10"/>
      <c r="BB29" s="156" t="s">
        <v>140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</row>
    <row r="30" spans="1:74" s="14" customFormat="1" ht="11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8"/>
      <c r="AS30" s="8"/>
      <c r="AT30" s="8"/>
      <c r="AU30" s="8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V30" s="14" t="s">
        <v>141</v>
      </c>
    </row>
    <row r="31" spans="1:104" s="14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152" t="s">
        <v>142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0"/>
      <c r="AZ32" s="10"/>
      <c r="BA32" s="10"/>
      <c r="BB32" s="10"/>
      <c r="BC32" s="10"/>
      <c r="BD32" s="10"/>
      <c r="BE32" s="10"/>
      <c r="BF32" s="155" t="s">
        <v>143</v>
      </c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</row>
    <row r="33" spans="19:77" s="14" customFormat="1" ht="11.25" customHeight="1"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1"/>
      <c r="AL33" s="11"/>
      <c r="AM33" s="11"/>
      <c r="AN33" s="11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11.25">
      <c r="AU34" s="15"/>
    </row>
    <row r="35" spans="1:35" s="8" customFormat="1" ht="11.25">
      <c r="A35" s="147"/>
      <c r="B35" s="147"/>
      <c r="C35" s="148" t="s">
        <v>415</v>
      </c>
      <c r="D35" s="148"/>
      <c r="E35" s="148"/>
      <c r="F35" s="148"/>
      <c r="G35" s="149"/>
      <c r="H35" s="149"/>
      <c r="J35" s="150" t="s">
        <v>416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49">
        <v>20</v>
      </c>
      <c r="AC35" s="149"/>
      <c r="AD35" s="149"/>
      <c r="AE35" s="149"/>
      <c r="AF35" s="151" t="s">
        <v>327</v>
      </c>
      <c r="AG35" s="151"/>
      <c r="AH35" s="151"/>
      <c r="AI35" s="8" t="s">
        <v>144</v>
      </c>
    </row>
    <row r="36" ht="3" customHeight="1"/>
    <row r="38" ht="12">
      <c r="CH38" s="3" t="s">
        <v>145</v>
      </c>
    </row>
    <row r="39" spans="23:67" ht="12">
      <c r="W39" s="3" t="s">
        <v>146</v>
      </c>
      <c r="BO39" s="3" t="s">
        <v>147</v>
      </c>
    </row>
  </sheetData>
  <sheetProtection/>
  <mergeCells count="129"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2019-10-09T11:20:03Z</cp:lastPrinted>
  <dcterms:created xsi:type="dcterms:W3CDTF">1999-06-18T11:49:53Z</dcterms:created>
  <dcterms:modified xsi:type="dcterms:W3CDTF">2019-10-09T12:38:28Z</dcterms:modified>
  <cp:category/>
  <cp:version/>
  <cp:contentType/>
  <cp:contentStatus/>
</cp:coreProperties>
</file>