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8" windowWidth="11808" windowHeight="6348" activeTab="2"/>
  </bookViews>
  <sheets>
    <sheet name="117_1" sheetId="1" r:id="rId1"/>
    <sheet name="Расходы" sheetId="2" r:id="rId2"/>
    <sheet name="117_3" sheetId="3" r:id="rId3"/>
    <sheet name="ExportParams" sheetId="4" state="hidden" r:id="rId4"/>
  </sheets>
  <externalReferences>
    <externalReference r:id="rId7"/>
  </externalReferences>
  <definedNames>
    <definedName name="APPT" localSheetId="1">'Расходы'!#REF!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>#REF!</definedName>
    <definedName name="FIO" localSheetId="1">'Расходы'!#REF!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1">'Расходы'!$A$13</definedName>
    <definedName name="REG_DATE">#REF!</definedName>
    <definedName name="REND_1" localSheetId="1">'Расходы'!$A$181</definedName>
    <definedName name="SIGN" localSheetId="1">'Расходы'!#REF!</definedName>
    <definedName name="SRC_CODE">#REF!</definedName>
    <definedName name="SRC_KIND">#REF!</definedName>
    <definedName name="_xlnm.Print_Area" localSheetId="0">'117_1'!$A$1:$F$50</definedName>
    <definedName name="_xlnm.Print_Area" localSheetId="2">'117_3'!$A$1:$DF$36</definedName>
    <definedName name="_xlnm.Print_Area" localSheetId="1">'Расходы'!$A$1:$F$181</definedName>
  </definedNames>
  <calcPr fullCalcOnLoad="1"/>
</workbook>
</file>

<file path=xl/sharedStrings.xml><?xml version="1.0" encoding="utf-8"?>
<sst xmlns="http://schemas.openxmlformats.org/spreadsheetml/2006/main" count="746" uniqueCount="421">
  <si>
    <t>4</t>
  </si>
  <si>
    <t>5</t>
  </si>
  <si>
    <t>КОДЫ</t>
  </si>
  <si>
    <t xml:space="preserve"> Наименование показателя</t>
  </si>
  <si>
    <t>010</t>
  </si>
  <si>
    <t>Код строки</t>
  </si>
  <si>
    <t>Исполнено</t>
  </si>
  <si>
    <t>6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</si>
  <si>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</si>
  <si>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</si>
  <si>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</si>
  <si>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</si>
  <si>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2. Расходы бюджета</t>
  </si>
  <si>
    <t>Код расхода по бюджетной классификации</t>
  </si>
  <si>
    <t>-</t>
  </si>
  <si>
    <t>в том числе: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</si>
  <si>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</si>
  <si>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</si>
  <si>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</si>
  <si>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</si>
  <si>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</si>
  <si>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</si>
  <si>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</si>
  <si>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</si>
  <si>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</si>
  <si>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</si>
  <si>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</si>
  <si>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</si>
  <si>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</si>
  <si>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</si>
  <si>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</si>
  <si>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</si>
  <si>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</si>
  <si>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</si>
  <si>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</si>
  <si>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</si>
  <si>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</si>
  <si>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</si>
  <si>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</si>
  <si>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</si>
  <si>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</si>
  <si>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</si>
  <si>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</si>
  <si>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</si>
  <si>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</si>
  <si>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</si>
  <si>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</si>
  <si>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</si>
  <si>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</si>
  <si>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</si>
  <si>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</si>
  <si>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</si>
  <si>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</si>
  <si>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</si>
  <si>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</si>
  <si>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</si>
  <si>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</si>
  <si>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</si>
  <si>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</si>
  <si>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</si>
  <si>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</si>
  <si>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</si>
  <si>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</si>
  <si>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</si>
  <si>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ФИЗИЧЕСКАЯ КУЛЬТУРА И СПОРТ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</si>
  <si>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</si>
  <si>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Массовый спорт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</si>
  <si>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</si>
  <si>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</si>
  <si>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</si>
  <si>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</si>
  <si>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</si>
  <si>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</si>
  <si>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</si>
  <si>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</si>
  <si>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</si>
  <si>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</si>
  <si>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</si>
  <si>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</si>
  <si>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</si>
  <si>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EXPORT_SRC_KIND</t>
  </si>
  <si>
    <t>EXPORT_PARAM_SRC_KIND</t>
  </si>
  <si>
    <t>3</t>
  </si>
  <si>
    <t>EXPORT_SRC_CODE</t>
  </si>
  <si>
    <t>58018-06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</si>
  <si>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</si>
  <si>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Доходы бюджета - Всего</t>
  </si>
  <si>
    <t xml:space="preserve">х </t>
  </si>
  <si>
    <t>в том числе: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</si>
  <si>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</si>
  <si>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</si>
  <si>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</si>
  <si>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</si>
  <si>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</si>
  <si>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</si>
  <si>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</si>
  <si>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</si>
  <si>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</si>
  <si>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</si>
  <si>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</si>
  <si>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</si>
  <si>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</si>
  <si>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</si>
  <si>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</si>
  <si>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</si>
  <si>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000  1  06  06040  00  0000  110</t>
  </si>
  <si>
    <t>000  1  06  06043  10  0000  110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</si>
  <si>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</si>
  <si>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</si>
  <si>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</si>
  <si>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</si>
  <si>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</si>
  <si>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</si>
  <si>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</si>
  <si>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</si>
  <si>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</si>
  <si>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</si>
  <si>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 муниципальных районовобразований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</si>
  <si>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</si>
  <si>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Форма 0503117 с. 3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</si>
  <si>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</si>
  <si>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</si>
  <si>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</si>
  <si>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</si>
  <si>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</si>
  <si>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</si>
  <si>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из них:</t>
  </si>
  <si>
    <t>увеличение остатков средств бюджетов</t>
  </si>
  <si>
    <t>увеличение прочих остатков средств бюджетов</t>
  </si>
  <si>
    <t>х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</si>
  <si>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</si>
  <si>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</si>
  <si>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</si>
  <si>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</si>
  <si>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</si>
  <si>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</si>
  <si>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</si>
  <si>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</si>
  <si>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Каралкин О.И.</t>
  </si>
  <si>
    <t>Начальник</t>
  </si>
  <si>
    <t xml:space="preserve">                  Муругова Н.Ю.</t>
  </si>
  <si>
    <t xml:space="preserve"> </t>
  </si>
  <si>
    <t>Ведущий специалист,главный бухгалтер</t>
  </si>
  <si>
    <t>Самарская В.И.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</si>
  <si>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</si>
  <si>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</si>
  <si>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</si>
  <si>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</si>
  <si>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Начальник сектора экономики и финансов</t>
  </si>
  <si>
    <t>(в ред.Приказа Минфина России от 19.12.2014 № 157н)</t>
  </si>
  <si>
    <t xml:space="preserve">                                                     ОТЧЕТ ОБ ИСПОЛНЕНИИ БЮДЖЕТА</t>
  </si>
  <si>
    <t>Форма по ОКУД</t>
  </si>
  <si>
    <t xml:space="preserve">            Дата</t>
  </si>
  <si>
    <t>Наименование</t>
  </si>
  <si>
    <t xml:space="preserve">      по ОКПО</t>
  </si>
  <si>
    <t>финансового органа    Администрация Киселевского сельского поселения</t>
  </si>
  <si>
    <t xml:space="preserve"> Глава по БК</t>
  </si>
  <si>
    <t>Наименование публично-правового образования   МО Киселевское сельское поселение</t>
  </si>
  <si>
    <t xml:space="preserve">    по ОКТМО</t>
  </si>
  <si>
    <t>Периодичность: месячная,квартальная,годовая</t>
  </si>
  <si>
    <t xml:space="preserve">Единица измерения: руб. </t>
  </si>
  <si>
    <t>1. Доходы бюджета</t>
  </si>
  <si>
    <t>Код дохода
по бюджетной классификации</t>
  </si>
  <si>
    <t>Утвержден-ные бюджетные 
назначения</t>
  </si>
  <si>
    <t>Глава Администрации Киселевского сельского поселения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</si>
  <si>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</si>
  <si>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</si>
  <si>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</si>
  <si>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000  1  16  51000  00  0000  140</t>
  </si>
  <si>
    <t>Муниципальная программа Киселевского сельского поселения "Управление муниципальными финансами"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</si>
  <si>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системы"</t>
  </si>
  <si>
    <t>Расходы по организации уличного освещения, содержание и ремонт объектов уличного освещения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</si>
  <si>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</si>
  <si>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Расходы по содержанию и ремонту объектов благоустройства и мест общего пользования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</si>
  <si>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Муниципальная программа Киселевского сельского поселения "Муниципальная политика"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</si>
  <si>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 муниципальной программы Киселевского сельского поселения "Муниципальная политика"</t>
  </si>
  <si>
    <t>Мероприятия по развитию физической культуры и спорта Киселевского сельского поселения в рамках подпрограммы "Развитие массовой физической культуры и спорта Киселевского сельского поселения" муниципальной программы Киселевского сельского поселения "Развитие физической культуры и спорта"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</si>
  <si>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</si>
  <si>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</si>
  <si>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Муниципальная программа Киселевского сельского поселения "Благоустройство территории и обеспечение качественными жилищно-коммунальными услугами"</t>
  </si>
  <si>
    <t>951 0502 05 0 00 00000 000</t>
  </si>
  <si>
    <t xml:space="preserve">Подпрограмма «Развитие жилищно-коммунального хозяйства  Киселевского сельского поселения» </t>
  </si>
  <si>
    <t>951 0502 05 1 00 00000 000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</si>
  <si>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</si>
  <si>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</si>
  <si>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</si>
  <si>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 xml:space="preserve">951 0100 0000000000 000 </t>
  </si>
  <si>
    <t xml:space="preserve">951 0104 0000000000 000 </t>
  </si>
  <si>
    <t xml:space="preserve">951 0104 0100000000 000 </t>
  </si>
  <si>
    <t xml:space="preserve">951 0104 0120000000 000 </t>
  </si>
  <si>
    <t xml:space="preserve">951 0104 0120000110 100 </t>
  </si>
  <si>
    <t xml:space="preserve">951 0104 0120000110 121 </t>
  </si>
  <si>
    <t xml:space="preserve">951 0104 0120000110 120 </t>
  </si>
  <si>
    <t xml:space="preserve">951 0104 0120000110 122 </t>
  </si>
  <si>
    <t xml:space="preserve">951 0104 0120000110 129 </t>
  </si>
  <si>
    <t xml:space="preserve">951 0104 0120000190 200 </t>
  </si>
  <si>
    <t xml:space="preserve">951 0104 0120000190 240 </t>
  </si>
  <si>
    <t xml:space="preserve">951 0104 0120000190 244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</si>
  <si>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</si>
  <si>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</si>
  <si>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</si>
  <si>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</si>
  <si>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</si>
  <si>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</si>
  <si>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951 0111 9910090300 000 </t>
  </si>
  <si>
    <t xml:space="preserve">951 0111 9910090300 800 </t>
  </si>
  <si>
    <t xml:space="preserve">951 0111 9910090300 870 </t>
  </si>
  <si>
    <t xml:space="preserve">951 0113 0000000000 000 </t>
  </si>
  <si>
    <t xml:space="preserve">951 0113 0320000000 000 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</si>
  <si>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</si>
  <si>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</si>
  <si>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</si>
  <si>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</si>
  <si>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</si>
  <si>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</si>
  <si>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</si>
  <si>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</si>
  <si>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</si>
  <si>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</si>
  <si>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</si>
  <si>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</si>
  <si>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</si>
  <si>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</si>
  <si>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951 0113 0310020030 000 </t>
  </si>
  <si>
    <t xml:space="preserve">951 0113 0310020030 800 </t>
  </si>
  <si>
    <t xml:space="preserve">951 0113 0310020030 850 </t>
  </si>
  <si>
    <t xml:space="preserve">951 0113 0310020030 853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</si>
  <si>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</si>
  <si>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</si>
  <si>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</si>
  <si>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</si>
  <si>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</si>
  <si>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</si>
  <si>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</si>
  <si>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951 02039990051180 121 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</si>
  <si>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</si>
  <si>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</si>
  <si>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</si>
  <si>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</si>
  <si>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</si>
  <si>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</si>
  <si>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</si>
  <si>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</si>
  <si>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951 0409 0410020250 000 </t>
  </si>
  <si>
    <t xml:space="preserve">951 0409 0410020250 240 </t>
  </si>
  <si>
    <t xml:space="preserve">951 0409 0410020250 244 </t>
  </si>
  <si>
    <t xml:space="preserve">951 0500 0000000000 000 </t>
  </si>
  <si>
    <t xml:space="preserve">951 0503 0000000000 000 </t>
  </si>
  <si>
    <t xml:space="preserve">951 0503 0500000000 000 </t>
  </si>
  <si>
    <t xml:space="preserve">951 0503 0520000000 000 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</si>
  <si>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</si>
  <si>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</si>
  <si>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</si>
  <si>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</si>
  <si>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951 0503 0520020290 200 </t>
  </si>
  <si>
    <t xml:space="preserve">951 0503 0520020290 240 </t>
  </si>
  <si>
    <t xml:space="preserve">951 0503 0520020290 244 </t>
  </si>
  <si>
    <t>951 0503 0520020300 000</t>
  </si>
  <si>
    <t xml:space="preserve">951 0503 0520020300 200 </t>
  </si>
  <si>
    <t>951 0503 0520020300 240</t>
  </si>
  <si>
    <t xml:space="preserve">951 0503 0520020300 244 </t>
  </si>
  <si>
    <t xml:space="preserve">951 0700 0000000000 000 </t>
  </si>
  <si>
    <t xml:space="preserve">951 0705 0000000000 000 </t>
  </si>
  <si>
    <t xml:space="preserve">951 0705 0300000000 000 </t>
  </si>
  <si>
    <t xml:space="preserve">951 0705 0310000000 000 </t>
  </si>
  <si>
    <t xml:space="preserve">951 0705 0310020440 000 </t>
  </si>
  <si>
    <t xml:space="preserve">951 0705 0310020440 200 </t>
  </si>
  <si>
    <t xml:space="preserve">951 0705 0310020440 240 </t>
  </si>
  <si>
    <t xml:space="preserve">951 07050310020440 244 </t>
  </si>
  <si>
    <t xml:space="preserve">951 0800 0000000000 000 </t>
  </si>
  <si>
    <t xml:space="preserve">951 0801 0000000000 000 </t>
  </si>
  <si>
    <t xml:space="preserve">951 0801 0600000000 000 </t>
  </si>
  <si>
    <t xml:space="preserve">951 1001 0000000000 000 </t>
  </si>
  <si>
    <t xml:space="preserve">951 1001 0300000000 000 </t>
  </si>
  <si>
    <t xml:space="preserve">951 1001 0330000000 000 </t>
  </si>
  <si>
    <t xml:space="preserve">951 1001 0330011020 000 </t>
  </si>
  <si>
    <t xml:space="preserve">951 1100 0000000000 000 </t>
  </si>
  <si>
    <t xml:space="preserve">951 1102 0000000000 000 </t>
  </si>
  <si>
    <t xml:space="preserve">951 1001 0330011020 300 </t>
  </si>
  <si>
    <t xml:space="preserve">951 1001 0330011020 320 </t>
  </si>
  <si>
    <t xml:space="preserve">951 1001 0330011020 321 </t>
  </si>
  <si>
    <t xml:space="preserve">951 0409 0410020250 200 </t>
  </si>
  <si>
    <t>СОЦИАЛЬНАЯ ПОЛИТИКА</t>
  </si>
  <si>
    <t xml:space="preserve">951 1000 0000000000 000 </t>
  </si>
  <si>
    <t>951 0502 05 1 00 20260 240</t>
  </si>
  <si>
    <t>951 0502 05 1 00 20260  244</t>
  </si>
  <si>
    <t>951 0502 05 1 00 20260 200</t>
  </si>
  <si>
    <t>951 0502 05 1 00 20260 000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</si>
  <si>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"Обеспечение реализации муниципальной программы Киселевского сельского поселения "Муниципальная политика" муниципальной программы Киселевского сельского поселения "Муниципальная политика"</t>
  </si>
  <si>
    <t xml:space="preserve">951 0503 0520020290 000 </t>
  </si>
  <si>
    <t xml:space="preserve">951 0113 0300000000 000 </t>
  </si>
  <si>
    <t>951  01 00 00 00 00 0000 000</t>
  </si>
  <si>
    <t>951 01 05 00 00 00 0000 000</t>
  </si>
  <si>
    <t>951  01 05 00 00 00 0000 500</t>
  </si>
  <si>
    <t>951  01 05 02 00 00 0000 500</t>
  </si>
  <si>
    <t>951  01 05 02 01 00 0000 510</t>
  </si>
  <si>
    <t>951  01 05 02 01 10 0000 510</t>
  </si>
  <si>
    <t>951  01 05 00 00 00 0000 600</t>
  </si>
  <si>
    <t>951  01 05 02 00 00 0000 600</t>
  </si>
  <si>
    <t>951  01 05 02 01 00 0000 610</t>
  </si>
  <si>
    <t>951  01 05 02 01 10 0000 610</t>
  </si>
  <si>
    <t xml:space="preserve">951 0104 0120000110 000 </t>
  </si>
  <si>
    <t xml:space="preserve">951 0104 9900000000 000 </t>
  </si>
  <si>
    <t>Непрограммные расходы органа местного самоуправления Киселевского сельского поселения</t>
  </si>
  <si>
    <t xml:space="preserve">951 0104 9990000000 000 </t>
  </si>
  <si>
    <t xml:space="preserve">951 0104 9990072390 000 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</si>
  <si>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, уполномоченных составлять протоколы об административных правонарушениях  по иным непрограммным  расходам  в рамках непрограммных расходов органа местного самоуправления Киселевского сельского поселения </t>
  </si>
  <si>
    <t>Иные непрограммные расходы</t>
  </si>
  <si>
    <t xml:space="preserve">951 0113 0100000000 000 </t>
  </si>
  <si>
    <t xml:space="preserve">951 0113 0120000000 000 </t>
  </si>
  <si>
    <t>Подпрограмма "Нормативно- методическое обеспечение и организация бюджетного процесса"</t>
  </si>
  <si>
    <t xml:space="preserve">951 0113 0310000000 000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</si>
  <si>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</si>
  <si>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Муниципальная программа Киселевского сельского поселения " Управление муниципальными финансами"</t>
  </si>
  <si>
    <t>Подпрограмма " Развитие муниципального управления и муниципальной службы в Киселевском сельском поселении"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</si>
  <si>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Киселевском сельском поселении" муниципальной программы Киселевского сельского поселения "Муниципальная политика"</t>
  </si>
  <si>
    <t>Коммунальное хозяйство</t>
  </si>
  <si>
    <t>951 0502 00 0 00 00000 000</t>
  </si>
  <si>
    <t xml:space="preserve">951 0000 0000000000 000 </t>
  </si>
  <si>
    <t xml:space="preserve">Подпрограмма "Обеспечение безопасности на водных объектах"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</si>
  <si>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</si>
  <si>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</si>
  <si>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 xml:space="preserve">Прочая закупка товаров, работ и услуг </t>
  </si>
  <si>
    <t>Прочая закупка товаров, работ и услуг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</si>
  <si>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</si>
  <si>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</si>
  <si>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Дотации бюджетам бюджетной системы Российской Федерации</t>
  </si>
  <si>
    <t>19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</si>
  <si>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</si>
  <si>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 </t>
  </si>
  <si>
    <t>Изменение остатков средств на счетах по учету средств бюджетов</t>
  </si>
  <si>
    <t>3. Источники финансирования дефицита бюджета</t>
  </si>
  <si>
    <t>000  2  02  40014  10  0000  150</t>
  </si>
  <si>
    <t>000  2  02 40014  00  0000  150</t>
  </si>
  <si>
    <t>000  2  02  40000  00  0000  150</t>
  </si>
  <si>
    <t>000  2  02  35118  10  0000  150</t>
  </si>
  <si>
    <t>000  2  02  35118  00  0000  150</t>
  </si>
  <si>
    <t>000  2  02  30024  10  0000  150</t>
  </si>
  <si>
    <t>000  2  02  30024  00  0000  150</t>
  </si>
  <si>
    <t>000  2  02  30000  00  0000  150</t>
  </si>
  <si>
    <t>000  2  02  15002  10  0000  150</t>
  </si>
  <si>
    <t>000  2  02  15002  00  0000  150</t>
  </si>
  <si>
    <t>000  2  02  10000  00  0000  150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</si>
  <si>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</si>
  <si>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</si>
  <si>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</si>
  <si>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</si>
  <si>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</si>
  <si>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</si>
  <si>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 xml:space="preserve">951 0113 0230000000 000 </t>
  </si>
  <si>
    <t xml:space="preserve">951 0113 0200000000 000 </t>
  </si>
  <si>
    <t>Муниципальная программа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</si>
  <si>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>Подпрограмма "Профилактика терроризма и экстремизма"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</si>
  <si>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</si>
  <si>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</si>
  <si>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</si>
  <si>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</si>
  <si>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Расходы на информационно- пропагандистское противодействие терроризму и экстремизму на территории поселения  в рамках подпрограммы  "Профилактика терроризма и экстремизма" муниципальной программы Киселевского сельского поселения"Обеспечение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</si>
  <si>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 xml:space="preserve">951 0309 0220000000 000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</si>
  <si>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</si>
  <si>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 xml:space="preserve">951 0309 0220020130 000 </t>
  </si>
  <si>
    <t xml:space="preserve">951 0309 0220020130 200 </t>
  </si>
  <si>
    <t xml:space="preserve">951 0309 0220020130 240 </t>
  </si>
  <si>
    <t xml:space="preserve">951 0309 0220020130 244 </t>
  </si>
  <si>
    <t xml:space="preserve">Подпрограмма "Пожарная безопасность" </t>
  </si>
  <si>
    <t>Мероприятия по повышению уровня пожарной безопасности населения и территории в рамках подпрограммы "Пожарная безопасность" муниципальной программы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</si>
  <si>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 xml:space="preserve">951 0310 0210000000 000 </t>
  </si>
  <si>
    <t xml:space="preserve">951 0310 0210020090 000 </t>
  </si>
  <si>
    <t xml:space="preserve">951 0310 0210020090 200 </t>
  </si>
  <si>
    <t>951 0310 0210020090 240</t>
  </si>
  <si>
    <t xml:space="preserve">951 0310 0210020090 244 </t>
  </si>
  <si>
    <t>Обеспечение пожарной безопасности</t>
  </si>
  <si>
    <t xml:space="preserve">951 0310 0000000000 000 </t>
  </si>
  <si>
    <t xml:space="preserve">951 0801 0610000000 000 </t>
  </si>
  <si>
    <t xml:space="preserve">951 0801 0610000590 000 </t>
  </si>
  <si>
    <t xml:space="preserve">951 0801 0610000590 600 </t>
  </si>
  <si>
    <t xml:space="preserve">951 0801 0610000590 610 </t>
  </si>
  <si>
    <t xml:space="preserve">951 0801 0610000590 611 </t>
  </si>
  <si>
    <t xml:space="preserve">951 1102 0600000000 000 </t>
  </si>
  <si>
    <t xml:space="preserve">951 1102 0620000000 000 </t>
  </si>
  <si>
    <t xml:space="preserve">951 1102 0620020340 000 </t>
  </si>
  <si>
    <t xml:space="preserve">951 1102 0620020340 100 </t>
  </si>
  <si>
    <t xml:space="preserve">951 1102 0620020340 244 </t>
  </si>
  <si>
    <t xml:space="preserve">951 1102 0620020340 240 </t>
  </si>
  <si>
    <t xml:space="preserve">951 1102 0620020340 200 </t>
  </si>
  <si>
    <t xml:space="preserve">951 1102 0620020340 123 </t>
  </si>
  <si>
    <t xml:space="preserve">951 1102 0620020340 120 </t>
  </si>
  <si>
    <t xml:space="preserve">951 0409 04100S3480 000 </t>
  </si>
  <si>
    <t xml:space="preserve">951 0409 04100S3480 400 </t>
  </si>
  <si>
    <t xml:space="preserve">951 0409 04100S3480 414 </t>
  </si>
  <si>
    <t>Расходы на строительство и реконструкцию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системы"</t>
  </si>
  <si>
    <t xml:space="preserve">951 0409 04100S3480 410 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</si>
  <si>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</si>
  <si>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</si>
  <si>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</si>
  <si>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951 0113 0120099990 852 </t>
  </si>
  <si>
    <t>Уплата прочих налогов, сборов</t>
  </si>
  <si>
    <t xml:space="preserve">951 0113 9990099990 000 </t>
  </si>
  <si>
    <t>Реализация направления расходов по иным непрограммным расходам  в рамках непрограммных расходов органа местного самоуправления Киселевского сельского поселения</t>
  </si>
  <si>
    <t xml:space="preserve">951 0113 9990099990 800 </t>
  </si>
  <si>
    <t xml:space="preserve">951 0113 9990099990 850 </t>
  </si>
  <si>
    <t xml:space="preserve">951 0113 9990099990 853 </t>
  </si>
  <si>
    <t xml:space="preserve">951 0412 0000000000 000 </t>
  </si>
  <si>
    <t xml:space="preserve">951 0412 0999000000 000 </t>
  </si>
  <si>
    <t xml:space="preserve">951 0412 0990000000 000 </t>
  </si>
  <si>
    <t>Другие вопросы в области национальной экономики</t>
  </si>
  <si>
    <t>12</t>
  </si>
  <si>
    <t>в том числе:   Администрация Киселевского сельского поселения</t>
  </si>
  <si>
    <t xml:space="preserve">951 0412 09990020420 000 </t>
  </si>
  <si>
    <t xml:space="preserve">951 0412 09990020420 200 </t>
  </si>
  <si>
    <t xml:space="preserve">951 0412 09990020420 240 </t>
  </si>
  <si>
    <t xml:space="preserve">951 0412 09990020420 244 </t>
  </si>
  <si>
    <t>на 1 августа  2019 г.</t>
  </si>
  <si>
    <t>01.08.2019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</si>
  <si>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</si>
  <si>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</si>
  <si>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 xml:space="preserve">951 0113 9990099999 000 </t>
  </si>
  <si>
    <t xml:space="preserve">951 0113 9990099999 800 </t>
  </si>
  <si>
    <t xml:space="preserve">951 0113 9990099999 850 </t>
  </si>
  <si>
    <t xml:space="preserve">951 0113 9990099999 853 </t>
  </si>
  <si>
    <t>августа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</si>
</sst>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-"/>
    <numFmt numFmtId="173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  <font>
      <sz val="14"/>
      <color rgb="FFC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hair"/>
      <bottom style="hair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medium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4" fontId="11" fillId="0" borderId="14" xfId="0" applyNumberFormat="1" applyFont="1" applyBorder="1" applyAlignment="1">
      <alignment/>
    </xf>
    <xf numFmtId="0" fontId="11" fillId="0" borderId="14" xfId="0" applyNumberFormat="1" applyFont="1" applyBorder="1" applyAlignment="1">
      <alignment wrapText="1"/>
    </xf>
    <xf numFmtId="49" fontId="11" fillId="0" borderId="14" xfId="0" applyNumberFormat="1" applyFont="1" applyBorder="1" applyAlignment="1">
      <alignment/>
    </xf>
    <xf numFmtId="49" fontId="11" fillId="0" borderId="15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4" fontId="11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3" fillId="0" borderId="17" xfId="0" applyNumberFormat="1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right"/>
    </xf>
    <xf numFmtId="4" fontId="13" fillId="0" borderId="19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49" fontId="13" fillId="0" borderId="20" xfId="0" applyNumberFormat="1" applyFont="1" applyBorder="1" applyAlignment="1">
      <alignment horizontal="left" wrapText="1"/>
    </xf>
    <xf numFmtId="49" fontId="13" fillId="0" borderId="21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4" fontId="13" fillId="0" borderId="22" xfId="0" applyNumberFormat="1" applyFont="1" applyBorder="1" applyAlignment="1">
      <alignment horizontal="right"/>
    </xf>
    <xf numFmtId="4" fontId="13" fillId="0" borderId="23" xfId="0" applyNumberFormat="1" applyFont="1" applyBorder="1" applyAlignment="1">
      <alignment horizontal="right"/>
    </xf>
    <xf numFmtId="4" fontId="53" fillId="0" borderId="22" xfId="0" applyNumberFormat="1" applyFont="1" applyBorder="1" applyAlignment="1">
      <alignment horizontal="right"/>
    </xf>
    <xf numFmtId="4" fontId="53" fillId="0" borderId="14" xfId="0" applyNumberFormat="1" applyFont="1" applyBorder="1" applyAlignment="1">
      <alignment horizontal="right"/>
    </xf>
    <xf numFmtId="4" fontId="13" fillId="0" borderId="23" xfId="0" applyNumberFormat="1" applyFont="1" applyBorder="1" applyAlignment="1">
      <alignment horizontal="center"/>
    </xf>
    <xf numFmtId="4" fontId="53" fillId="0" borderId="19" xfId="0" applyNumberFormat="1" applyFont="1" applyBorder="1" applyAlignment="1">
      <alignment horizontal="right"/>
    </xf>
    <xf numFmtId="0" fontId="13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horizontal="center" wrapText="1"/>
    </xf>
    <xf numFmtId="0" fontId="13" fillId="33" borderId="14" xfId="0" applyNumberFormat="1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center" wrapText="1"/>
    </xf>
    <xf numFmtId="0" fontId="13" fillId="33" borderId="19" xfId="0" applyFont="1" applyFill="1" applyBorder="1" applyAlignment="1">
      <alignment horizontal="center" wrapText="1"/>
    </xf>
    <xf numFmtId="4" fontId="13" fillId="33" borderId="15" xfId="0" applyNumberFormat="1" applyFont="1" applyFill="1" applyBorder="1" applyAlignment="1">
      <alignment horizontal="right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right"/>
    </xf>
    <xf numFmtId="49" fontId="13" fillId="0" borderId="23" xfId="0" applyNumberFormat="1" applyFont="1" applyBorder="1" applyAlignment="1">
      <alignment horizontal="left" wrapText="1"/>
    </xf>
    <xf numFmtId="49" fontId="13" fillId="0" borderId="26" xfId="0" applyNumberFormat="1" applyFont="1" applyBorder="1" applyAlignment="1">
      <alignment horizontal="center" wrapText="1"/>
    </xf>
    <xf numFmtId="49" fontId="13" fillId="0" borderId="27" xfId="0" applyNumberFormat="1" applyFont="1" applyBorder="1" applyAlignment="1">
      <alignment horizontal="center"/>
    </xf>
    <xf numFmtId="4" fontId="13" fillId="0" borderId="28" xfId="0" applyNumberFormat="1" applyFont="1" applyBorder="1" applyAlignment="1">
      <alignment horizontal="center"/>
    </xf>
    <xf numFmtId="4" fontId="13" fillId="0" borderId="28" xfId="0" applyNumberFormat="1" applyFont="1" applyBorder="1" applyAlignment="1">
      <alignment horizontal="right"/>
    </xf>
    <xf numFmtId="4" fontId="13" fillId="0" borderId="29" xfId="0" applyNumberFormat="1" applyFont="1" applyBorder="1" applyAlignment="1">
      <alignment horizontal="right"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vertical="center"/>
    </xf>
    <xf numFmtId="0" fontId="13" fillId="0" borderId="19" xfId="0" applyFont="1" applyBorder="1" applyAlignment="1">
      <alignment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left" wrapText="1"/>
    </xf>
    <xf numFmtId="0" fontId="13" fillId="0" borderId="17" xfId="0" applyNumberFormat="1" applyFont="1" applyBorder="1" applyAlignment="1">
      <alignment horizontal="left" wrapText="1"/>
    </xf>
    <xf numFmtId="49" fontId="13" fillId="0" borderId="35" xfId="0" applyNumberFormat="1" applyFont="1" applyBorder="1" applyAlignment="1">
      <alignment horizontal="left" wrapText="1"/>
    </xf>
    <xf numFmtId="49" fontId="13" fillId="0" borderId="42" xfId="0" applyNumberFormat="1" applyFont="1" applyBorder="1" applyAlignment="1">
      <alignment horizontal="center" wrapText="1"/>
    </xf>
    <xf numFmtId="4" fontId="13" fillId="0" borderId="43" xfId="0" applyNumberFormat="1" applyFont="1" applyBorder="1" applyAlignment="1">
      <alignment horizontal="right"/>
    </xf>
    <xf numFmtId="4" fontId="13" fillId="0" borderId="35" xfId="0" applyNumberFormat="1" applyFont="1" applyBorder="1" applyAlignment="1">
      <alignment horizontal="right"/>
    </xf>
    <xf numFmtId="4" fontId="54" fillId="0" borderId="15" xfId="0" applyNumberFormat="1" applyFont="1" applyBorder="1" applyAlignment="1">
      <alignment horizontal="right"/>
    </xf>
    <xf numFmtId="49" fontId="13" fillId="0" borderId="44" xfId="0" applyNumberFormat="1" applyFont="1" applyBorder="1" applyAlignment="1">
      <alignment horizontal="left" wrapText="1"/>
    </xf>
    <xf numFmtId="4" fontId="54" fillId="0" borderId="14" xfId="0" applyNumberFormat="1" applyFont="1" applyBorder="1" applyAlignment="1">
      <alignment horizontal="right"/>
    </xf>
    <xf numFmtId="4" fontId="13" fillId="0" borderId="22" xfId="0" applyNumberFormat="1" applyFont="1" applyBorder="1" applyAlignment="1">
      <alignment horizontal="right"/>
    </xf>
    <xf numFmtId="4" fontId="11" fillId="0" borderId="45" xfId="0" applyNumberFormat="1" applyFont="1" applyBorder="1" applyAlignment="1">
      <alignment/>
    </xf>
    <xf numFmtId="0" fontId="11" fillId="0" borderId="15" xfId="0" applyNumberFormat="1" applyFont="1" applyBorder="1" applyAlignment="1">
      <alignment wrapText="1"/>
    </xf>
    <xf numFmtId="49" fontId="11" fillId="0" borderId="15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0" fontId="11" fillId="0" borderId="26" xfId="0" applyNumberFormat="1" applyFont="1" applyBorder="1" applyAlignment="1">
      <alignment wrapText="1"/>
    </xf>
    <xf numFmtId="49" fontId="11" fillId="0" borderId="25" xfId="0" applyNumberFormat="1" applyFont="1" applyBorder="1" applyAlignment="1">
      <alignment/>
    </xf>
    <xf numFmtId="49" fontId="11" fillId="0" borderId="28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0" fontId="6" fillId="0" borderId="46" xfId="0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right"/>
    </xf>
    <xf numFmtId="49" fontId="13" fillId="0" borderId="21" xfId="0" applyNumberFormat="1" applyFont="1" applyBorder="1" applyAlignment="1">
      <alignment wrapText="1"/>
    </xf>
    <xf numFmtId="4" fontId="53" fillId="0" borderId="14" xfId="0" applyNumberFormat="1" applyFont="1" applyBorder="1" applyAlignment="1">
      <alignment/>
    </xf>
    <xf numFmtId="4" fontId="53" fillId="0" borderId="22" xfId="0" applyNumberFormat="1" applyFont="1" applyBorder="1" applyAlignment="1">
      <alignment/>
    </xf>
    <xf numFmtId="4" fontId="13" fillId="0" borderId="23" xfId="0" applyNumberFormat="1" applyFont="1" applyBorder="1" applyAlignment="1">
      <alignment/>
    </xf>
    <xf numFmtId="0" fontId="13" fillId="0" borderId="17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0" fillId="0" borderId="46" xfId="0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53" xfId="0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49" fontId="5" fillId="0" borderId="4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46" xfId="0" applyFont="1" applyBorder="1" applyAlignment="1">
      <alignment horizontal="center"/>
    </xf>
    <xf numFmtId="49" fontId="5" fillId="0" borderId="46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14" fillId="0" borderId="40" xfId="0" applyFont="1" applyBorder="1" applyAlignment="1">
      <alignment wrapText="1"/>
    </xf>
    <xf numFmtId="0" fontId="14" fillId="0" borderId="53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49" fontId="14" fillId="0" borderId="54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4" fillId="0" borderId="55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4" fontId="15" fillId="0" borderId="27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/>
    </xf>
    <xf numFmtId="4" fontId="15" fillId="0" borderId="55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4" fillId="0" borderId="58" xfId="0" applyFont="1" applyBorder="1" applyAlignment="1">
      <alignment wrapText="1"/>
    </xf>
    <xf numFmtId="0" fontId="15" fillId="0" borderId="25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4" fontId="15" fillId="0" borderId="22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" fontId="15" fillId="0" borderId="38" xfId="0" applyNumberFormat="1" applyFont="1" applyBorder="1" applyAlignment="1">
      <alignment horizontal="center"/>
    </xf>
    <xf numFmtId="4" fontId="15" fillId="0" borderId="59" xfId="0" applyNumberFormat="1" applyFont="1" applyBorder="1" applyAlignment="1">
      <alignment horizontal="center"/>
    </xf>
    <xf numFmtId="4" fontId="15" fillId="0" borderId="54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59" xfId="0" applyNumberFormat="1" applyFont="1" applyBorder="1" applyAlignment="1">
      <alignment horizontal="center"/>
    </xf>
    <xf numFmtId="0" fontId="14" fillId="0" borderId="60" xfId="0" applyFont="1" applyBorder="1" applyAlignment="1">
      <alignment horizontal="left" vertical="center" wrapText="1" indent="2"/>
    </xf>
    <xf numFmtId="0" fontId="14" fillId="0" borderId="61" xfId="0" applyFont="1" applyBorder="1" applyAlignment="1">
      <alignment horizontal="left" vertical="center" wrapText="1" indent="2"/>
    </xf>
    <xf numFmtId="0" fontId="14" fillId="0" borderId="62" xfId="0" applyFont="1" applyBorder="1" applyAlignment="1">
      <alignment horizontal="left" vertical="center" wrapText="1" indent="2"/>
    </xf>
    <xf numFmtId="49" fontId="14" fillId="0" borderId="63" xfId="0" applyNumberFormat="1" applyFont="1" applyBorder="1" applyAlignment="1">
      <alignment horizontal="center"/>
    </xf>
    <xf numFmtId="49" fontId="14" fillId="0" borderId="64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/>
    </xf>
    <xf numFmtId="0" fontId="14" fillId="0" borderId="68" xfId="0" applyFont="1" applyBorder="1" applyAlignment="1">
      <alignment/>
    </xf>
    <xf numFmtId="0" fontId="14" fillId="0" borderId="69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34" xfId="0" applyFont="1" applyBorder="1" applyAlignment="1">
      <alignment horizontal="left" vertical="center" wrapText="1" indent="2"/>
    </xf>
    <xf numFmtId="0" fontId="14" fillId="0" borderId="0" xfId="0" applyFont="1" applyBorder="1" applyAlignment="1">
      <alignment horizontal="left" vertical="center" wrapText="1" indent="2"/>
    </xf>
    <xf numFmtId="0" fontId="14" fillId="0" borderId="42" xfId="0" applyFont="1" applyBorder="1" applyAlignment="1">
      <alignment horizontal="left" vertical="center" wrapText="1" indent="2"/>
    </xf>
    <xf numFmtId="49" fontId="14" fillId="0" borderId="34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14" fillId="0" borderId="2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71" xfId="0" applyFont="1" applyBorder="1" applyAlignment="1">
      <alignment vertical="center" wrapText="1"/>
    </xf>
    <xf numFmtId="0" fontId="14" fillId="0" borderId="72" xfId="0" applyFont="1" applyBorder="1" applyAlignment="1">
      <alignment vertical="center" wrapText="1"/>
    </xf>
    <xf numFmtId="0" fontId="14" fillId="0" borderId="73" xfId="0" applyFont="1" applyBorder="1" applyAlignment="1">
      <alignment vertical="center" wrapText="1"/>
    </xf>
    <xf numFmtId="49" fontId="14" fillId="0" borderId="74" xfId="0" applyNumberFormat="1" applyFont="1" applyBorder="1" applyAlignment="1">
      <alignment horizontal="center"/>
    </xf>
    <xf numFmtId="49" fontId="14" fillId="0" borderId="7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14" fillId="0" borderId="67" xfId="0" applyFont="1" applyBorder="1" applyAlignment="1">
      <alignment vertical="center" wrapText="1"/>
    </xf>
    <xf numFmtId="0" fontId="14" fillId="0" borderId="68" xfId="0" applyFont="1" applyBorder="1" applyAlignment="1">
      <alignment vertical="center" wrapText="1"/>
    </xf>
    <xf numFmtId="0" fontId="14" fillId="0" borderId="69" xfId="0" applyFont="1" applyBorder="1" applyAlignment="1">
      <alignment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0" fontId="5" fillId="0" borderId="6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\Desktop\&#1044;&#1086;&#1082;&#1091;&#1084;&#1077;&#1085;&#1090;&#1099;\2016\&#1054;&#1090;&#1095;&#1077;&#1090;&#1099;\&#1043;&#1054;&#1044;&#1054;&#1042;&#1054;&#1049;%20&#1054;&#1058;&#1063;&#1045;&#1058;\f._117_na_01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117_2"/>
      <sheetName val="117_3"/>
    </sheetNames>
    <sheetDataSet>
      <sheetData sheetId="1">
        <row r="18">
          <cell r="A18" t="str">
            <v>Подпрограмма «Нормативно-методическое обеспечение и организация бюджетного процесса»</v>
          </cell>
        </row>
        <row r="48">
          <cell r="A48" t="str">
            <v>Непрограммные расходы органа местного самоуправления Киселевского сельского поселения</v>
          </cell>
        </row>
        <row r="49">
          <cell r="A49" t="str">
            <v>Финансовое обеспечение непредвиденных расходов</v>
          </cell>
        </row>
        <row r="65">
          <cell r="A65" t="str">
            <v>Подпрограмма "Развитие муниципального управления и муниципальной службы в Киселевском сельском поселении"</v>
          </cell>
        </row>
        <row r="70">
          <cell r="A70" t="str">
    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    </cell>
        </row>
        <row r="74">
          <cell r="A74" t="str">
            <v>Подпрограмма "Обеспечение реализации муниципальной программы Киселевского сельского поселения "Муниципальная политика"</v>
          </cell>
        </row>
        <row r="84">
          <cell r="A84" t="str">
            <v>Непрограммные расходы органа местного самоуправления Киселевского сельского поселения</v>
          </cell>
        </row>
        <row r="85">
          <cell r="A85" t="str">
            <v>Иные непрграммные расходы</v>
          </cell>
        </row>
        <row r="96">
          <cell r="A96" t="str">
            <v>Непрограммные расходы органа местного самоуправления Киселевского сельского поселения</v>
          </cell>
        </row>
        <row r="97">
          <cell r="A97" t="str">
            <v>Иные непрограммные расходы</v>
          </cell>
        </row>
        <row r="98">
          <cell r="A98" t="str">
    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    </cell>
        </row>
        <row r="125">
          <cell r="A125" t="str">
            <v>Муниципальная программа Киселевского сельского поселения "Развитие транспортной системы"</v>
          </cell>
        </row>
        <row r="126">
          <cell r="A126" t="str">
            <v>Подпрограмма «Развитие транспортной инфраструктуры Киселевского сельского поселения» </v>
          </cell>
        </row>
        <row r="179">
          <cell r="A179" t="str">
    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    </cell>
        </row>
        <row r="180">
          <cell r="A180" t="str">
            <v>Подпрограмма «Благоустройство территории Киселевского сельского поселения» </v>
          </cell>
        </row>
        <row r="195">
          <cell r="A195" t="str">
            <v>Муниципальная программа Киселевского сельского поселения « Развитие культуры»</v>
          </cell>
        </row>
        <row r="209">
          <cell r="A209" t="str">
            <v>Подпрограмма «Организация досуга» </v>
          </cell>
        </row>
        <row r="210">
          <cell r="A210" t="str">
    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    </cell>
        </row>
        <row r="229">
          <cell r="A229" t="str">
    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    </cell>
        </row>
        <row r="243">
          <cell r="A243" t="str">
            <v>Муниципальная прогрмма Киселевсого сельского поселения "Развитие физической культуры и спорта"</v>
          </cell>
        </row>
        <row r="244">
          <cell r="A244" t="str">
            <v>Подпрограмма «Развитие массовой физической культуры и спорта Киселевского сельского поселения»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50"/>
  <sheetViews>
    <sheetView zoomScaleSheetLayoutView="70" zoomScalePageLayoutView="0" workbookViewId="0" topLeftCell="A52">
      <selection activeCell="D15" sqref="D15"/>
    </sheetView>
  </sheetViews>
  <sheetFormatPr defaultColWidth="9.00390625" defaultRowHeight="12.75"/>
  <cols>
    <col min="1" max="1" width="35.125" style="18" customWidth="1"/>
    <col min="2" max="2" width="4.375" style="0" customWidth="1"/>
    <col min="3" max="3" width="30.50390625" style="0" customWidth="1"/>
    <col min="4" max="4" width="15.625" style="20" customWidth="1"/>
    <col min="5" max="5" width="14.125" style="20" customWidth="1"/>
    <col min="6" max="6" width="14.125" style="0" customWidth="1"/>
  </cols>
  <sheetData>
    <row r="1" spans="3:6" ht="12.75">
      <c r="C1" s="121" t="s">
        <v>149</v>
      </c>
      <c r="D1" s="121"/>
      <c r="E1" s="121"/>
      <c r="F1" s="121"/>
    </row>
    <row r="2" spans="4:5" ht="12.75">
      <c r="D2"/>
      <c r="E2" s="2"/>
    </row>
    <row r="3" spans="1:6" ht="15.75" customHeight="1" thickBot="1">
      <c r="A3" s="122" t="s">
        <v>150</v>
      </c>
      <c r="B3" s="122"/>
      <c r="C3" s="122"/>
      <c r="D3" s="122"/>
      <c r="E3" s="123"/>
      <c r="F3" s="19" t="s">
        <v>2</v>
      </c>
    </row>
    <row r="4" spans="2:6" ht="12.75">
      <c r="B4" s="124" t="s">
        <v>412</v>
      </c>
      <c r="C4" s="124"/>
      <c r="E4" s="20" t="s">
        <v>151</v>
      </c>
      <c r="F4" s="21" t="s">
        <v>9</v>
      </c>
    </row>
    <row r="5" spans="2:6" ht="12.75">
      <c r="B5" s="17"/>
      <c r="C5" s="17"/>
      <c r="E5" s="20" t="s">
        <v>152</v>
      </c>
      <c r="F5" s="22" t="s">
        <v>413</v>
      </c>
    </row>
    <row r="6" spans="1:6" ht="12.75">
      <c r="A6" s="23" t="s">
        <v>153</v>
      </c>
      <c r="B6" s="20"/>
      <c r="C6" s="20"/>
      <c r="E6" s="20" t="s">
        <v>154</v>
      </c>
      <c r="F6" s="24">
        <v>4228119</v>
      </c>
    </row>
    <row r="7" spans="1:6" ht="12.75" customHeight="1">
      <c r="A7" s="125" t="s">
        <v>155</v>
      </c>
      <c r="B7" s="125"/>
      <c r="C7" s="125"/>
      <c r="E7" s="20" t="s">
        <v>156</v>
      </c>
      <c r="F7" s="24">
        <v>951</v>
      </c>
    </row>
    <row r="8" spans="1:6" ht="12.75">
      <c r="A8" s="16" t="s">
        <v>157</v>
      </c>
      <c r="B8" s="20"/>
      <c r="C8" s="20"/>
      <c r="E8" s="20" t="s">
        <v>158</v>
      </c>
      <c r="F8" s="24">
        <v>60626425</v>
      </c>
    </row>
    <row r="9" spans="1:6" ht="12.75">
      <c r="A9" s="23" t="s">
        <v>159</v>
      </c>
      <c r="B9" s="20"/>
      <c r="C9" s="20"/>
      <c r="F9" s="24"/>
    </row>
    <row r="10" spans="1:6" ht="13.5" thickBot="1">
      <c r="A10" s="23" t="s">
        <v>160</v>
      </c>
      <c r="B10" s="20"/>
      <c r="C10" s="20"/>
      <c r="F10" s="25">
        <v>383</v>
      </c>
    </row>
    <row r="11" spans="1:6" ht="23.25" customHeight="1">
      <c r="A11" s="126" t="s">
        <v>161</v>
      </c>
      <c r="B11" s="126"/>
      <c r="C11" s="126"/>
      <c r="D11" s="126"/>
      <c r="E11" s="126"/>
      <c r="F11" s="126"/>
    </row>
    <row r="12" spans="1:6" ht="51" customHeight="1">
      <c r="A12" s="26" t="s">
        <v>120</v>
      </c>
      <c r="B12" s="26" t="s">
        <v>5</v>
      </c>
      <c r="C12" s="26" t="s">
        <v>162</v>
      </c>
      <c r="D12" s="26" t="s">
        <v>163</v>
      </c>
      <c r="E12" s="26" t="s">
        <v>6</v>
      </c>
      <c r="F12" s="26" t="s">
        <v>8</v>
      </c>
    </row>
    <row r="13" spans="1:6" s="28" customFormat="1" ht="13.5" thickBot="1">
      <c r="A13" s="27">
        <v>1</v>
      </c>
      <c r="B13" s="27">
        <v>2</v>
      </c>
      <c r="C13" s="27">
        <v>3</v>
      </c>
      <c r="D13" s="27" t="s">
        <v>0</v>
      </c>
      <c r="E13" s="27" t="s">
        <v>1</v>
      </c>
      <c r="F13" s="27" t="s">
        <v>7</v>
      </c>
    </row>
    <row r="14" spans="1:6" ht="14.25" thickBot="1">
      <c r="A14" s="109" t="s">
        <v>86</v>
      </c>
      <c r="B14" s="110" t="s">
        <v>4</v>
      </c>
      <c r="C14" s="111" t="s">
        <v>87</v>
      </c>
      <c r="D14" s="112">
        <f>D15+D38</f>
        <v>14104000</v>
      </c>
      <c r="E14" s="113">
        <f>E15+E38</f>
        <v>8229909.62</v>
      </c>
      <c r="F14" s="105">
        <f>IF(OR(D14="-",E14&gt;=D14),"-",D14-IF(E14="-",0,E14))</f>
        <v>5874090.38</v>
      </c>
    </row>
    <row r="15" spans="1:6" ht="41.25">
      <c r="A15" s="106" t="s">
        <v>88</v>
      </c>
      <c r="B15" s="32" t="s">
        <v>4</v>
      </c>
      <c r="C15" s="107" t="s">
        <v>89</v>
      </c>
      <c r="D15" s="108">
        <f>D16+D21+D24+D35</f>
        <v>10059500</v>
      </c>
      <c r="E15" s="108">
        <f>E16+E21+E24+E32+E35</f>
        <v>5201279.58</v>
      </c>
      <c r="F15" s="33">
        <f>D15-E15</f>
        <v>4858220.42</v>
      </c>
    </row>
    <row r="16" spans="1:6" ht="13.5">
      <c r="A16" s="30" t="s">
        <v>16</v>
      </c>
      <c r="B16" s="32" t="s">
        <v>4</v>
      </c>
      <c r="C16" s="31" t="s">
        <v>90</v>
      </c>
      <c r="D16" s="29">
        <f>D17</f>
        <v>6300000</v>
      </c>
      <c r="E16" s="29">
        <f>E17</f>
        <v>3801566.1100000003</v>
      </c>
      <c r="F16" s="33">
        <f>F17</f>
        <v>2498433.8899999997</v>
      </c>
    </row>
    <row r="17" spans="1:6" ht="13.5">
      <c r="A17" s="30" t="s">
        <v>17</v>
      </c>
      <c r="B17" s="31" t="s">
        <v>4</v>
      </c>
      <c r="C17" s="31" t="s">
        <v>91</v>
      </c>
      <c r="D17" s="29">
        <f>D18</f>
        <v>6300000</v>
      </c>
      <c r="E17" s="29">
        <f>E18+E20+E19</f>
        <v>3801566.1100000003</v>
      </c>
      <c r="F17" s="33">
        <f>D17-E17</f>
        <v>2498433.8899999997</v>
      </c>
    </row>
    <row r="18" spans="1:6" ht="132.75" customHeight="1">
      <c r="A18" s="30" t="s">
        <v>92</v>
      </c>
      <c r="B18" s="31" t="s">
        <v>4</v>
      </c>
      <c r="C18" s="31" t="s">
        <v>93</v>
      </c>
      <c r="D18" s="29">
        <v>6300000</v>
      </c>
      <c r="E18" s="29">
        <v>3690950.79</v>
      </c>
      <c r="F18" s="33">
        <f>D18-E18</f>
        <v>2609049.21</v>
      </c>
    </row>
    <row r="19" spans="1:6" ht="192.75">
      <c r="A19" s="30" t="s">
        <v>414</v>
      </c>
      <c r="B19" s="31" t="s">
        <v>4</v>
      </c>
      <c r="C19" s="31" t="s">
        <v>415</v>
      </c>
      <c r="D19" s="29" t="s">
        <v>14</v>
      </c>
      <c r="E19" s="29">
        <v>118831.08</v>
      </c>
      <c r="F19" s="33">
        <v>-118831.08</v>
      </c>
    </row>
    <row r="20" spans="1:6" ht="105" customHeight="1">
      <c r="A20" s="30" t="s">
        <v>320</v>
      </c>
      <c r="B20" s="31" t="s">
        <v>4</v>
      </c>
      <c r="C20" s="31" t="s">
        <v>321</v>
      </c>
      <c r="D20" s="29" t="s">
        <v>14</v>
      </c>
      <c r="E20" s="29">
        <v>-8215.76</v>
      </c>
      <c r="F20" s="33">
        <v>8215.76</v>
      </c>
    </row>
    <row r="21" spans="1:6" ht="27">
      <c r="A21" s="30" t="s">
        <v>18</v>
      </c>
      <c r="B21" s="31" t="s">
        <v>4</v>
      </c>
      <c r="C21" s="31" t="s">
        <v>94</v>
      </c>
      <c r="D21" s="29">
        <f>D22</f>
        <v>723000</v>
      </c>
      <c r="E21" s="29">
        <f>E22</f>
        <v>624853.17</v>
      </c>
      <c r="F21" s="33">
        <f aca="true" t="shared" si="0" ref="F21:F31">D21-E21</f>
        <v>98146.82999999996</v>
      </c>
    </row>
    <row r="22" spans="1:6" ht="29.25" customHeight="1">
      <c r="A22" s="30" t="s">
        <v>19</v>
      </c>
      <c r="B22" s="31" t="s">
        <v>4</v>
      </c>
      <c r="C22" s="31" t="s">
        <v>95</v>
      </c>
      <c r="D22" s="29">
        <f>D23</f>
        <v>723000</v>
      </c>
      <c r="E22" s="29">
        <f>E23</f>
        <v>624853.17</v>
      </c>
      <c r="F22" s="33">
        <f t="shared" si="0"/>
        <v>98146.82999999996</v>
      </c>
    </row>
    <row r="23" spans="1:6" ht="27">
      <c r="A23" s="30" t="s">
        <v>19</v>
      </c>
      <c r="B23" s="31" t="s">
        <v>4</v>
      </c>
      <c r="C23" s="31" t="s">
        <v>96</v>
      </c>
      <c r="D23" s="29">
        <v>723000</v>
      </c>
      <c r="E23" s="29">
        <v>624853.17</v>
      </c>
      <c r="F23" s="33">
        <f t="shared" si="0"/>
        <v>98146.82999999996</v>
      </c>
    </row>
    <row r="24" spans="1:6" ht="13.5">
      <c r="A24" s="30" t="s">
        <v>20</v>
      </c>
      <c r="B24" s="31" t="s">
        <v>4</v>
      </c>
      <c r="C24" s="31" t="s">
        <v>97</v>
      </c>
      <c r="D24" s="29">
        <f>D25+D27</f>
        <v>3005200</v>
      </c>
      <c r="E24" s="29">
        <f>E25+E27</f>
        <v>773660.2999999999</v>
      </c>
      <c r="F24" s="33">
        <f t="shared" si="0"/>
        <v>2231539.7</v>
      </c>
    </row>
    <row r="25" spans="1:6" ht="27">
      <c r="A25" s="30" t="s">
        <v>21</v>
      </c>
      <c r="B25" s="31" t="s">
        <v>4</v>
      </c>
      <c r="C25" s="31" t="s">
        <v>98</v>
      </c>
      <c r="D25" s="29">
        <f>D26</f>
        <v>105200</v>
      </c>
      <c r="E25" s="29">
        <f>E26</f>
        <v>9643.64</v>
      </c>
      <c r="F25" s="33">
        <f t="shared" si="0"/>
        <v>95556.36</v>
      </c>
    </row>
    <row r="26" spans="1:6" ht="81" customHeight="1">
      <c r="A26" s="30" t="s">
        <v>22</v>
      </c>
      <c r="B26" s="31" t="s">
        <v>4</v>
      </c>
      <c r="C26" s="31" t="s">
        <v>99</v>
      </c>
      <c r="D26" s="29">
        <v>105200</v>
      </c>
      <c r="E26" s="29">
        <v>9643.64</v>
      </c>
      <c r="F26" s="33">
        <f t="shared" si="0"/>
        <v>95556.36</v>
      </c>
    </row>
    <row r="27" spans="1:6" ht="13.5">
      <c r="A27" s="30" t="s">
        <v>23</v>
      </c>
      <c r="B27" s="31" t="s">
        <v>4</v>
      </c>
      <c r="C27" s="31" t="s">
        <v>100</v>
      </c>
      <c r="D27" s="29">
        <f>D28+D30</f>
        <v>2900000</v>
      </c>
      <c r="E27" s="29">
        <f>E28+E31</f>
        <v>764016.6599999999</v>
      </c>
      <c r="F27" s="33">
        <f t="shared" si="0"/>
        <v>2135983.34</v>
      </c>
    </row>
    <row r="28" spans="1:6" ht="13.5">
      <c r="A28" s="30" t="s">
        <v>101</v>
      </c>
      <c r="B28" s="31" t="s">
        <v>4</v>
      </c>
      <c r="C28" s="31" t="s">
        <v>102</v>
      </c>
      <c r="D28" s="29">
        <f>D29</f>
        <v>400000</v>
      </c>
      <c r="E28" s="29">
        <f>E29</f>
        <v>464975.25</v>
      </c>
      <c r="F28" s="33">
        <f t="shared" si="0"/>
        <v>-64975.25</v>
      </c>
    </row>
    <row r="29" spans="1:6" ht="63" customHeight="1">
      <c r="A29" s="30" t="s">
        <v>103</v>
      </c>
      <c r="B29" s="31" t="s">
        <v>4</v>
      </c>
      <c r="C29" s="31" t="s">
        <v>104</v>
      </c>
      <c r="D29" s="29">
        <v>400000</v>
      </c>
      <c r="E29" s="29">
        <v>464975.25</v>
      </c>
      <c r="F29" s="33">
        <f t="shared" si="0"/>
        <v>-64975.25</v>
      </c>
    </row>
    <row r="30" spans="1:6" ht="13.5">
      <c r="A30" s="30" t="s">
        <v>24</v>
      </c>
      <c r="B30" s="31" t="s">
        <v>4</v>
      </c>
      <c r="C30" s="31" t="s">
        <v>105</v>
      </c>
      <c r="D30" s="29">
        <f>D31</f>
        <v>2500000</v>
      </c>
      <c r="E30" s="29">
        <f>E31</f>
        <v>299041.41</v>
      </c>
      <c r="F30" s="33">
        <f t="shared" si="0"/>
        <v>2200958.59</v>
      </c>
    </row>
    <row r="31" spans="1:6" ht="66.75" customHeight="1">
      <c r="A31" s="30" t="s">
        <v>25</v>
      </c>
      <c r="B31" s="31" t="s">
        <v>4</v>
      </c>
      <c r="C31" s="31" t="s">
        <v>106</v>
      </c>
      <c r="D31" s="29">
        <v>2500000</v>
      </c>
      <c r="E31" s="29">
        <v>299041.41</v>
      </c>
      <c r="F31" s="33">
        <f t="shared" si="0"/>
        <v>2200958.59</v>
      </c>
    </row>
    <row r="32" spans="1:6" ht="79.5" customHeight="1">
      <c r="A32" s="30" t="s">
        <v>343</v>
      </c>
      <c r="B32" s="31" t="s">
        <v>4</v>
      </c>
      <c r="C32" s="31" t="s">
        <v>344</v>
      </c>
      <c r="D32" s="34" t="str">
        <f aca="true" t="shared" si="1" ref="D32:F33">D33</f>
        <v>-</v>
      </c>
      <c r="E32" s="34">
        <f t="shared" si="1"/>
        <v>400</v>
      </c>
      <c r="F32" s="33">
        <f t="shared" si="1"/>
        <v>-400</v>
      </c>
    </row>
    <row r="33" spans="1:6" ht="100.5" customHeight="1">
      <c r="A33" s="30" t="s">
        <v>345</v>
      </c>
      <c r="B33" s="31" t="s">
        <v>4</v>
      </c>
      <c r="C33" s="31" t="s">
        <v>346</v>
      </c>
      <c r="D33" s="34" t="str">
        <f t="shared" si="1"/>
        <v>-</v>
      </c>
      <c r="E33" s="34">
        <f t="shared" si="1"/>
        <v>400</v>
      </c>
      <c r="F33" s="33">
        <f t="shared" si="1"/>
        <v>-400</v>
      </c>
    </row>
    <row r="34" spans="1:6" ht="128.25" customHeight="1">
      <c r="A34" s="30" t="s">
        <v>347</v>
      </c>
      <c r="B34" s="31" t="s">
        <v>4</v>
      </c>
      <c r="C34" s="31" t="s">
        <v>348</v>
      </c>
      <c r="D34" s="34" t="s">
        <v>14</v>
      </c>
      <c r="E34" s="34">
        <v>400</v>
      </c>
      <c r="F34" s="33">
        <v>-400</v>
      </c>
    </row>
    <row r="35" spans="1:6" ht="36" customHeight="1">
      <c r="A35" s="30" t="s">
        <v>165</v>
      </c>
      <c r="B35" s="31" t="s">
        <v>4</v>
      </c>
      <c r="C35" s="31" t="s">
        <v>166</v>
      </c>
      <c r="D35" s="34">
        <f aca="true" t="shared" si="2" ref="D35:F36">D36</f>
        <v>31300</v>
      </c>
      <c r="E35" s="34">
        <f t="shared" si="2"/>
        <v>800</v>
      </c>
      <c r="F35" s="33">
        <f>F36</f>
        <v>30500</v>
      </c>
    </row>
    <row r="36" spans="1:6" ht="83.25" customHeight="1">
      <c r="A36" s="30" t="s">
        <v>167</v>
      </c>
      <c r="B36" s="31" t="s">
        <v>4</v>
      </c>
      <c r="C36" s="31" t="s">
        <v>168</v>
      </c>
      <c r="D36" s="34">
        <f t="shared" si="2"/>
        <v>31300</v>
      </c>
      <c r="E36" s="34">
        <f t="shared" si="2"/>
        <v>800</v>
      </c>
      <c r="F36" s="33">
        <f t="shared" si="2"/>
        <v>30500</v>
      </c>
    </row>
    <row r="37" spans="1:6" ht="86.25" customHeight="1">
      <c r="A37" s="30" t="s">
        <v>178</v>
      </c>
      <c r="B37" s="31" t="s">
        <v>4</v>
      </c>
      <c r="C37" s="31" t="s">
        <v>177</v>
      </c>
      <c r="D37" s="34">
        <v>31300</v>
      </c>
      <c r="E37" s="34">
        <v>800</v>
      </c>
      <c r="F37" s="33">
        <f aca="true" t="shared" si="3" ref="F37:F42">D37-E37</f>
        <v>30500</v>
      </c>
    </row>
    <row r="38" spans="1:6" ht="27">
      <c r="A38" s="30" t="s">
        <v>107</v>
      </c>
      <c r="B38" s="31" t="s">
        <v>4</v>
      </c>
      <c r="C38" s="31" t="s">
        <v>108</v>
      </c>
      <c r="D38" s="34">
        <f>D39</f>
        <v>4044500</v>
      </c>
      <c r="E38" s="34">
        <f>E39</f>
        <v>3028630.04</v>
      </c>
      <c r="F38" s="33">
        <f t="shared" si="3"/>
        <v>1015869.96</v>
      </c>
    </row>
    <row r="39" spans="1:6" ht="75" customHeight="1">
      <c r="A39" s="30" t="s">
        <v>109</v>
      </c>
      <c r="B39" s="31" t="s">
        <v>4</v>
      </c>
      <c r="C39" s="31" t="s">
        <v>110</v>
      </c>
      <c r="D39" s="34">
        <f>D43+D48+D40</f>
        <v>4044500</v>
      </c>
      <c r="E39" s="34">
        <v>3028630.04</v>
      </c>
      <c r="F39" s="33">
        <f t="shared" si="3"/>
        <v>1015869.96</v>
      </c>
    </row>
    <row r="40" spans="1:6" ht="45" customHeight="1">
      <c r="A40" s="30" t="s">
        <v>326</v>
      </c>
      <c r="B40" s="31" t="s">
        <v>4</v>
      </c>
      <c r="C40" s="31" t="s">
        <v>342</v>
      </c>
      <c r="D40" s="34">
        <f>D41</f>
        <v>1165200</v>
      </c>
      <c r="E40" s="34">
        <f>E41</f>
        <v>679700</v>
      </c>
      <c r="F40" s="33">
        <f t="shared" si="3"/>
        <v>485500</v>
      </c>
    </row>
    <row r="41" spans="1:6" ht="51.75" customHeight="1">
      <c r="A41" s="30" t="s">
        <v>325</v>
      </c>
      <c r="B41" s="31" t="s">
        <v>4</v>
      </c>
      <c r="C41" s="31" t="s">
        <v>341</v>
      </c>
      <c r="D41" s="34">
        <f>D42</f>
        <v>1165200</v>
      </c>
      <c r="E41" s="34">
        <f>E42</f>
        <v>679700</v>
      </c>
      <c r="F41" s="33">
        <f t="shared" si="3"/>
        <v>485500</v>
      </c>
    </row>
    <row r="42" spans="1:6" ht="57.75" customHeight="1">
      <c r="A42" s="30" t="s">
        <v>324</v>
      </c>
      <c r="B42" s="31" t="s">
        <v>4</v>
      </c>
      <c r="C42" s="31" t="s">
        <v>340</v>
      </c>
      <c r="D42" s="34">
        <v>1165200</v>
      </c>
      <c r="E42" s="34">
        <v>679700</v>
      </c>
      <c r="F42" s="33">
        <f t="shared" si="3"/>
        <v>485500</v>
      </c>
    </row>
    <row r="43" spans="1:6" ht="27">
      <c r="A43" s="30" t="s">
        <v>111</v>
      </c>
      <c r="B43" s="31" t="s">
        <v>4</v>
      </c>
      <c r="C43" s="31" t="s">
        <v>339</v>
      </c>
      <c r="D43" s="34">
        <f>D46+D44</f>
        <v>208400</v>
      </c>
      <c r="E43" s="34">
        <f>E44+E46</f>
        <v>150308</v>
      </c>
      <c r="F43" s="33">
        <f>D43-E43</f>
        <v>58092</v>
      </c>
    </row>
    <row r="44" spans="1:6" ht="63" customHeight="1">
      <c r="A44" s="30" t="s">
        <v>112</v>
      </c>
      <c r="B44" s="31" t="s">
        <v>4</v>
      </c>
      <c r="C44" s="31" t="s">
        <v>338</v>
      </c>
      <c r="D44" s="34">
        <v>200</v>
      </c>
      <c r="E44" s="34">
        <f>E45</f>
        <v>200</v>
      </c>
      <c r="F44" s="33" t="str">
        <f>F45</f>
        <v>-</v>
      </c>
    </row>
    <row r="45" spans="1:6" ht="66.75" customHeight="1">
      <c r="A45" s="30" t="s">
        <v>113</v>
      </c>
      <c r="B45" s="35" t="s">
        <v>4</v>
      </c>
      <c r="C45" s="31" t="s">
        <v>337</v>
      </c>
      <c r="D45" s="34">
        <v>200</v>
      </c>
      <c r="E45" s="34">
        <v>200</v>
      </c>
      <c r="F45" s="33" t="s">
        <v>14</v>
      </c>
    </row>
    <row r="46" spans="1:6" ht="74.25" customHeight="1">
      <c r="A46" s="30" t="s">
        <v>114</v>
      </c>
      <c r="B46" s="31" t="s">
        <v>4</v>
      </c>
      <c r="C46" s="31" t="s">
        <v>336</v>
      </c>
      <c r="D46" s="34">
        <f>D47</f>
        <v>208200</v>
      </c>
      <c r="E46" s="34">
        <f>E47</f>
        <v>150108</v>
      </c>
      <c r="F46" s="33">
        <f>F47</f>
        <v>58092</v>
      </c>
    </row>
    <row r="47" spans="1:6" ht="80.25" customHeight="1">
      <c r="A47" s="30" t="s">
        <v>115</v>
      </c>
      <c r="B47" s="31" t="s">
        <v>4</v>
      </c>
      <c r="C47" s="31" t="s">
        <v>335</v>
      </c>
      <c r="D47" s="34">
        <v>208200</v>
      </c>
      <c r="E47" s="34">
        <v>150108</v>
      </c>
      <c r="F47" s="33">
        <f>D47-E47</f>
        <v>58092</v>
      </c>
    </row>
    <row r="48" spans="1:6" ht="22.5" customHeight="1">
      <c r="A48" s="30" t="s">
        <v>116</v>
      </c>
      <c r="B48" s="35" t="s">
        <v>4</v>
      </c>
      <c r="C48" s="31" t="s">
        <v>334</v>
      </c>
      <c r="D48" s="34">
        <f>D50</f>
        <v>2670900</v>
      </c>
      <c r="E48" s="34">
        <f>E50</f>
        <v>2198622.04</v>
      </c>
      <c r="F48" s="33">
        <f>D48-E48</f>
        <v>472277.95999999996</v>
      </c>
    </row>
    <row r="49" spans="1:6" ht="126" customHeight="1">
      <c r="A49" s="30" t="s">
        <v>117</v>
      </c>
      <c r="B49" s="35" t="s">
        <v>4</v>
      </c>
      <c r="C49" s="31" t="s">
        <v>333</v>
      </c>
      <c r="D49" s="34">
        <f>D50</f>
        <v>2670900</v>
      </c>
      <c r="E49" s="34">
        <f>E50</f>
        <v>2198622.04</v>
      </c>
      <c r="F49" s="33">
        <f>D49-E49</f>
        <v>472277.95999999996</v>
      </c>
    </row>
    <row r="50" spans="1:6" ht="129" customHeight="1">
      <c r="A50" s="36" t="s">
        <v>118</v>
      </c>
      <c r="B50" s="35" t="s">
        <v>4</v>
      </c>
      <c r="C50" s="31" t="s">
        <v>332</v>
      </c>
      <c r="D50" s="34">
        <v>2670900</v>
      </c>
      <c r="E50" s="34">
        <v>2198622.04</v>
      </c>
      <c r="F50" s="33">
        <f>D50-E50</f>
        <v>472277.95999999996</v>
      </c>
    </row>
  </sheetData>
  <sheetProtection/>
  <mergeCells count="5">
    <mergeCell ref="C1:F1"/>
    <mergeCell ref="A3:E3"/>
    <mergeCell ref="B4:C4"/>
    <mergeCell ref="A7:C7"/>
    <mergeCell ref="A11:F11"/>
  </mergeCells>
  <conditionalFormatting sqref="F14 F35:F37 F20:F31">
    <cfRule type="cellIs" priority="48" dxfId="70" operator="equal" stopIfTrue="1">
      <formula>0</formula>
    </cfRule>
  </conditionalFormatting>
  <conditionalFormatting sqref="F15">
    <cfRule type="cellIs" priority="47" dxfId="70" operator="equal" stopIfTrue="1">
      <formula>0</formula>
    </cfRule>
  </conditionalFormatting>
  <conditionalFormatting sqref="F16">
    <cfRule type="cellIs" priority="46" dxfId="70" operator="equal" stopIfTrue="1">
      <formula>0</formula>
    </cfRule>
  </conditionalFormatting>
  <conditionalFormatting sqref="F17">
    <cfRule type="cellIs" priority="45" dxfId="70" operator="equal" stopIfTrue="1">
      <formula>0</formula>
    </cfRule>
  </conditionalFormatting>
  <conditionalFormatting sqref="F18">
    <cfRule type="cellIs" priority="44" dxfId="70" operator="equal" stopIfTrue="1">
      <formula>0</formula>
    </cfRule>
  </conditionalFormatting>
  <conditionalFormatting sqref="F38:F39 F43:F50">
    <cfRule type="cellIs" priority="42" dxfId="70" operator="equal" stopIfTrue="1">
      <formula>0</formula>
    </cfRule>
  </conditionalFormatting>
  <conditionalFormatting sqref="F42">
    <cfRule type="cellIs" priority="8" dxfId="70" operator="equal" stopIfTrue="1">
      <formula>0</formula>
    </cfRule>
  </conditionalFormatting>
  <conditionalFormatting sqref="F41">
    <cfRule type="cellIs" priority="7" dxfId="70" operator="equal" stopIfTrue="1">
      <formula>0</formula>
    </cfRule>
  </conditionalFormatting>
  <conditionalFormatting sqref="F40">
    <cfRule type="cellIs" priority="6" dxfId="70" operator="equal" stopIfTrue="1">
      <formula>0</formula>
    </cfRule>
  </conditionalFormatting>
  <conditionalFormatting sqref="F32:F34">
    <cfRule type="cellIs" priority="2" dxfId="70" operator="equal" stopIfTrue="1">
      <formula>0</formula>
    </cfRule>
  </conditionalFormatting>
  <conditionalFormatting sqref="F19">
    <cfRule type="cellIs" priority="1" dxfId="70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view="pageBreakPreview" zoomScale="60" zoomScaleNormal="69" zoomScalePageLayoutView="0" workbookViewId="0" topLeftCell="A177">
      <selection activeCell="A74" sqref="A74"/>
    </sheetView>
  </sheetViews>
  <sheetFormatPr defaultColWidth="9.00390625" defaultRowHeight="12.75"/>
  <cols>
    <col min="1" max="1" width="66.125" style="0" customWidth="1"/>
    <col min="2" max="2" width="7.125" style="0" customWidth="1"/>
    <col min="3" max="3" width="46.125" style="0" customWidth="1"/>
    <col min="4" max="4" width="28.125" style="0" customWidth="1"/>
    <col min="5" max="5" width="25.50390625" style="0" customWidth="1"/>
    <col min="6" max="6" width="27.50390625" style="0" customWidth="1"/>
    <col min="7" max="7" width="9.125" style="0" hidden="1" customWidth="1"/>
    <col min="8" max="14" width="9.125" style="0" customWidth="1"/>
    <col min="15" max="15" width="9.50390625" style="0" customWidth="1"/>
  </cols>
  <sheetData>
    <row r="1" ht="12.75" customHeight="1"/>
    <row r="2" spans="1:6" ht="13.5" customHeight="1">
      <c r="A2" s="129" t="s">
        <v>12</v>
      </c>
      <c r="B2" s="129"/>
      <c r="C2" s="129"/>
      <c r="D2" s="129"/>
      <c r="E2" s="37"/>
      <c r="F2" s="38" t="s">
        <v>11</v>
      </c>
    </row>
    <row r="3" spans="1:6" ht="13.5" customHeight="1" thickBot="1">
      <c r="A3" s="39"/>
      <c r="B3" s="39"/>
      <c r="C3" s="40"/>
      <c r="D3" s="41"/>
      <c r="E3" s="41"/>
      <c r="F3" s="41"/>
    </row>
    <row r="4" spans="1:6" ht="9.75" customHeight="1">
      <c r="A4" s="130" t="s">
        <v>3</v>
      </c>
      <c r="B4" s="133" t="s">
        <v>5</v>
      </c>
      <c r="C4" s="136" t="s">
        <v>13</v>
      </c>
      <c r="D4" s="138" t="s">
        <v>10</v>
      </c>
      <c r="E4" s="141" t="s">
        <v>6</v>
      </c>
      <c r="F4" s="127" t="s">
        <v>8</v>
      </c>
    </row>
    <row r="5" spans="1:6" ht="5.25" customHeight="1">
      <c r="A5" s="131"/>
      <c r="B5" s="134"/>
      <c r="C5" s="137"/>
      <c r="D5" s="139"/>
      <c r="E5" s="142"/>
      <c r="F5" s="128"/>
    </row>
    <row r="6" spans="1:6" ht="9" customHeight="1">
      <c r="A6" s="131"/>
      <c r="B6" s="134"/>
      <c r="C6" s="137"/>
      <c r="D6" s="139"/>
      <c r="E6" s="142"/>
      <c r="F6" s="128"/>
    </row>
    <row r="7" spans="1:6" ht="6" customHeight="1">
      <c r="A7" s="131"/>
      <c r="B7" s="134"/>
      <c r="C7" s="137"/>
      <c r="D7" s="139"/>
      <c r="E7" s="142"/>
      <c r="F7" s="128"/>
    </row>
    <row r="8" spans="1:6" ht="6" customHeight="1">
      <c r="A8" s="131"/>
      <c r="B8" s="134"/>
      <c r="C8" s="137"/>
      <c r="D8" s="139"/>
      <c r="E8" s="142"/>
      <c r="F8" s="128"/>
    </row>
    <row r="9" spans="1:6" ht="24" customHeight="1">
      <c r="A9" s="131"/>
      <c r="B9" s="134"/>
      <c r="C9" s="137"/>
      <c r="D9" s="139"/>
      <c r="E9" s="142"/>
      <c r="F9" s="128"/>
    </row>
    <row r="10" spans="1:6" ht="3.75" customHeight="1" hidden="1">
      <c r="A10" s="131"/>
      <c r="B10" s="134"/>
      <c r="C10" s="80"/>
      <c r="D10" s="139"/>
      <c r="E10" s="81"/>
      <c r="F10" s="82"/>
    </row>
    <row r="11" spans="1:6" ht="12.75" customHeight="1" hidden="1">
      <c r="A11" s="132"/>
      <c r="B11" s="135"/>
      <c r="C11" s="83"/>
      <c r="D11" s="140"/>
      <c r="E11" s="84"/>
      <c r="F11" s="85"/>
    </row>
    <row r="12" spans="1:6" ht="13.5" customHeight="1" thickBot="1">
      <c r="A12" s="86">
        <v>1</v>
      </c>
      <c r="B12" s="87">
        <v>2</v>
      </c>
      <c r="C12" s="88">
        <v>3</v>
      </c>
      <c r="D12" s="89" t="s">
        <v>0</v>
      </c>
      <c r="E12" s="90" t="s">
        <v>1</v>
      </c>
      <c r="F12" s="91" t="s">
        <v>7</v>
      </c>
    </row>
    <row r="13" spans="1:6" ht="17.25">
      <c r="A13" s="42" t="s">
        <v>26</v>
      </c>
      <c r="B13" s="43" t="s">
        <v>27</v>
      </c>
      <c r="C13" s="44" t="s">
        <v>28</v>
      </c>
      <c r="D13" s="45">
        <f>D16+D80+D89+D103+D122+D145+D153+H164+D169+D161</f>
        <v>17317300</v>
      </c>
      <c r="E13" s="45">
        <f>E14</f>
        <v>9852256.41</v>
      </c>
      <c r="F13" s="47">
        <f>D13-E13</f>
        <v>7465043.59</v>
      </c>
    </row>
    <row r="14" spans="1:6" ht="34.5">
      <c r="A14" s="97" t="s">
        <v>407</v>
      </c>
      <c r="B14" s="98" t="s">
        <v>27</v>
      </c>
      <c r="C14" s="44" t="s">
        <v>318</v>
      </c>
      <c r="D14" s="99">
        <f>D16+D80+D89+D103+D122+D145+D153+D161+D169</f>
        <v>17317300</v>
      </c>
      <c r="E14" s="99">
        <f>E16+E122+E153+E161+E80+E89+E103+E169</f>
        <v>9852256.41</v>
      </c>
      <c r="F14" s="100">
        <f>F13</f>
        <v>7465043.59</v>
      </c>
    </row>
    <row r="15" spans="1:6" ht="17.25">
      <c r="A15" s="74"/>
      <c r="B15" s="75"/>
      <c r="C15" s="76"/>
      <c r="D15" s="77"/>
      <c r="E15" s="78"/>
      <c r="F15" s="79"/>
    </row>
    <row r="16" spans="1:6" ht="17.25">
      <c r="A16" s="42" t="s">
        <v>29</v>
      </c>
      <c r="B16" s="43" t="s">
        <v>27</v>
      </c>
      <c r="C16" s="44" t="s">
        <v>186</v>
      </c>
      <c r="D16" s="45">
        <f>D17+D35+D41</f>
        <v>5697700</v>
      </c>
      <c r="E16" s="45">
        <f>E17+E41</f>
        <v>2730523.5900000003</v>
      </c>
      <c r="F16" s="47">
        <f>IF(OR(D16="-",E16&gt;=D16),"-",D16-IF(E16="-",0,E16))</f>
        <v>2967176.4099999997</v>
      </c>
    </row>
    <row r="17" spans="1:6" ht="81.75" customHeight="1">
      <c r="A17" s="42" t="s">
        <v>42</v>
      </c>
      <c r="B17" s="43" t="s">
        <v>27</v>
      </c>
      <c r="C17" s="44" t="s">
        <v>187</v>
      </c>
      <c r="D17" s="45">
        <f>D18+D29</f>
        <v>5410700</v>
      </c>
      <c r="E17" s="45">
        <f>E18+E29</f>
        <v>2594441.37</v>
      </c>
      <c r="F17" s="47">
        <f>IF(OR(D17="-",E17&gt;=D17),"-",D17-IF(E17="-",0,E17))</f>
        <v>2816258.63</v>
      </c>
    </row>
    <row r="18" spans="1:6" ht="93" customHeight="1">
      <c r="A18" s="42" t="s">
        <v>169</v>
      </c>
      <c r="B18" s="43" t="s">
        <v>27</v>
      </c>
      <c r="C18" s="44" t="s">
        <v>188</v>
      </c>
      <c r="D18" s="45">
        <f>D19</f>
        <v>5410500</v>
      </c>
      <c r="E18" s="45">
        <f>E19</f>
        <v>2594241.37</v>
      </c>
      <c r="F18" s="45">
        <f>D18-E18</f>
        <v>2816258.63</v>
      </c>
    </row>
    <row r="19" spans="1:6" ht="79.5" customHeight="1">
      <c r="A19" s="42" t="str">
        <f>'[1]117_2'!A18</f>
        <v>Подпрограмма «Нормативно-методическое обеспечение и организация бюджетного процесса»</v>
      </c>
      <c r="B19" s="43" t="s">
        <v>27</v>
      </c>
      <c r="C19" s="44" t="s">
        <v>189</v>
      </c>
      <c r="D19" s="45">
        <f>D20+D26</f>
        <v>5410500</v>
      </c>
      <c r="E19" s="45">
        <f>E21+E26</f>
        <v>2594241.37</v>
      </c>
      <c r="F19" s="45">
        <f aca="true" t="shared" si="0" ref="F19:F25">D19-E19</f>
        <v>2816258.63</v>
      </c>
    </row>
    <row r="20" spans="1:6" ht="177" customHeight="1">
      <c r="A20" s="94" t="s">
        <v>312</v>
      </c>
      <c r="B20" s="43" t="s">
        <v>27</v>
      </c>
      <c r="C20" s="44" t="s">
        <v>301</v>
      </c>
      <c r="D20" s="45">
        <f>D21</f>
        <v>4200000</v>
      </c>
      <c r="E20" s="45">
        <f>E21</f>
        <v>2082222.01</v>
      </c>
      <c r="F20" s="45">
        <f t="shared" si="0"/>
        <v>2117777.99</v>
      </c>
    </row>
    <row r="21" spans="1:6" ht="147" customHeight="1">
      <c r="A21" s="48" t="s">
        <v>30</v>
      </c>
      <c r="B21" s="49" t="s">
        <v>27</v>
      </c>
      <c r="C21" s="50" t="s">
        <v>190</v>
      </c>
      <c r="D21" s="51">
        <f>D22</f>
        <v>4200000</v>
      </c>
      <c r="E21" s="52">
        <f>E22</f>
        <v>2082222.01</v>
      </c>
      <c r="F21" s="45">
        <f t="shared" si="0"/>
        <v>2117777.99</v>
      </c>
    </row>
    <row r="22" spans="1:6" ht="90.75" customHeight="1">
      <c r="A22" s="48" t="s">
        <v>31</v>
      </c>
      <c r="B22" s="49" t="s">
        <v>27</v>
      </c>
      <c r="C22" s="50" t="s">
        <v>192</v>
      </c>
      <c r="D22" s="51">
        <f>D23+D24+D25</f>
        <v>4200000</v>
      </c>
      <c r="E22" s="52">
        <f>E23+E25+E24</f>
        <v>2082222.01</v>
      </c>
      <c r="F22" s="45">
        <f t="shared" si="0"/>
        <v>2117777.99</v>
      </c>
    </row>
    <row r="23" spans="1:6" ht="56.25" customHeight="1">
      <c r="A23" s="48" t="s">
        <v>32</v>
      </c>
      <c r="B23" s="49" t="s">
        <v>27</v>
      </c>
      <c r="C23" s="50" t="s">
        <v>191</v>
      </c>
      <c r="D23" s="55">
        <v>3056800</v>
      </c>
      <c r="E23" s="54">
        <v>1574620.37</v>
      </c>
      <c r="F23" s="45">
        <f t="shared" si="0"/>
        <v>1482179.63</v>
      </c>
    </row>
    <row r="24" spans="1:6" ht="75" customHeight="1">
      <c r="A24" s="48" t="s">
        <v>33</v>
      </c>
      <c r="B24" s="49" t="s">
        <v>27</v>
      </c>
      <c r="C24" s="50" t="s">
        <v>193</v>
      </c>
      <c r="D24" s="55">
        <v>220000</v>
      </c>
      <c r="E24" s="54">
        <v>105012.68</v>
      </c>
      <c r="F24" s="45">
        <f>D24-E24</f>
        <v>114987.32</v>
      </c>
    </row>
    <row r="25" spans="1:6" ht="111.75" customHeight="1">
      <c r="A25" s="48" t="s">
        <v>34</v>
      </c>
      <c r="B25" s="49" t="s">
        <v>27</v>
      </c>
      <c r="C25" s="50" t="s">
        <v>194</v>
      </c>
      <c r="D25" s="55">
        <v>923200</v>
      </c>
      <c r="E25" s="54">
        <v>402588.96</v>
      </c>
      <c r="F25" s="45">
        <f t="shared" si="0"/>
        <v>520611.04</v>
      </c>
    </row>
    <row r="26" spans="1:6" ht="77.25" customHeight="1">
      <c r="A26" s="48" t="s">
        <v>35</v>
      </c>
      <c r="B26" s="49" t="s">
        <v>27</v>
      </c>
      <c r="C26" s="50" t="s">
        <v>195</v>
      </c>
      <c r="D26" s="51">
        <f>D27</f>
        <v>1210500</v>
      </c>
      <c r="E26" s="52">
        <f>E28</f>
        <v>512019.36</v>
      </c>
      <c r="F26" s="45">
        <f>D26-E26</f>
        <v>698480.64</v>
      </c>
    </row>
    <row r="27" spans="1:6" ht="89.25" customHeight="1">
      <c r="A27" s="48" t="s">
        <v>36</v>
      </c>
      <c r="B27" s="49" t="s">
        <v>27</v>
      </c>
      <c r="C27" s="50" t="s">
        <v>196</v>
      </c>
      <c r="D27" s="51">
        <f>D28</f>
        <v>1210500</v>
      </c>
      <c r="E27" s="52">
        <f>E28</f>
        <v>512019.36</v>
      </c>
      <c r="F27" s="45">
        <f>D27-E27</f>
        <v>698480.64</v>
      </c>
    </row>
    <row r="28" spans="1:6" ht="87" customHeight="1">
      <c r="A28" s="48" t="s">
        <v>322</v>
      </c>
      <c r="B28" s="49" t="s">
        <v>27</v>
      </c>
      <c r="C28" s="50" t="s">
        <v>197</v>
      </c>
      <c r="D28" s="55">
        <v>1210500</v>
      </c>
      <c r="E28" s="54">
        <v>512019.36</v>
      </c>
      <c r="F28" s="45">
        <f>D28-E28</f>
        <v>698480.64</v>
      </c>
    </row>
    <row r="29" spans="1:6" ht="87" customHeight="1">
      <c r="A29" s="48" t="s">
        <v>303</v>
      </c>
      <c r="B29" s="49" t="s">
        <v>27</v>
      </c>
      <c r="C29" s="50" t="s">
        <v>302</v>
      </c>
      <c r="D29" s="51">
        <f aca="true" t="shared" si="1" ref="D29:E31">D30</f>
        <v>200</v>
      </c>
      <c r="E29" s="51">
        <f t="shared" si="1"/>
        <v>200</v>
      </c>
      <c r="F29" s="53">
        <f>F30</f>
        <v>200</v>
      </c>
    </row>
    <row r="30" spans="1:6" ht="60.75" customHeight="1">
      <c r="A30" s="48" t="s">
        <v>307</v>
      </c>
      <c r="B30" s="49" t="s">
        <v>27</v>
      </c>
      <c r="C30" s="50" t="s">
        <v>304</v>
      </c>
      <c r="D30" s="51">
        <f t="shared" si="1"/>
        <v>200</v>
      </c>
      <c r="E30" s="51">
        <f t="shared" si="1"/>
        <v>200</v>
      </c>
      <c r="F30" s="53">
        <f>F31</f>
        <v>200</v>
      </c>
    </row>
    <row r="31" spans="1:6" ht="232.5" customHeight="1">
      <c r="A31" s="95" t="s">
        <v>306</v>
      </c>
      <c r="B31" s="49" t="s">
        <v>27</v>
      </c>
      <c r="C31" s="50" t="s">
        <v>305</v>
      </c>
      <c r="D31" s="51">
        <f t="shared" si="1"/>
        <v>200</v>
      </c>
      <c r="E31" s="51">
        <f t="shared" si="1"/>
        <v>200</v>
      </c>
      <c r="F31" s="53">
        <f>F32</f>
        <v>200</v>
      </c>
    </row>
    <row r="32" spans="1:6" ht="79.5" customHeight="1">
      <c r="A32" s="48" t="s">
        <v>35</v>
      </c>
      <c r="B32" s="49" t="s">
        <v>27</v>
      </c>
      <c r="C32" s="50" t="s">
        <v>198</v>
      </c>
      <c r="D32" s="51">
        <f>D33</f>
        <v>200</v>
      </c>
      <c r="E32" s="52">
        <f>E34</f>
        <v>200</v>
      </c>
      <c r="F32" s="53">
        <f>F33</f>
        <v>200</v>
      </c>
    </row>
    <row r="33" spans="1:6" ht="79.5" customHeight="1">
      <c r="A33" s="48" t="s">
        <v>36</v>
      </c>
      <c r="B33" s="49" t="s">
        <v>27</v>
      </c>
      <c r="C33" s="50" t="s">
        <v>199</v>
      </c>
      <c r="D33" s="51">
        <f>D34</f>
        <v>200</v>
      </c>
      <c r="E33" s="52">
        <f>E34</f>
        <v>200</v>
      </c>
      <c r="F33" s="53">
        <f>F34</f>
        <v>200</v>
      </c>
    </row>
    <row r="34" spans="1:6" ht="75" customHeight="1">
      <c r="A34" s="48" t="s">
        <v>322</v>
      </c>
      <c r="B34" s="49" t="s">
        <v>27</v>
      </c>
      <c r="C34" s="50" t="s">
        <v>200</v>
      </c>
      <c r="D34" s="55">
        <v>200</v>
      </c>
      <c r="E34" s="54">
        <v>200</v>
      </c>
      <c r="F34" s="53">
        <f>D34</f>
        <v>200</v>
      </c>
    </row>
    <row r="35" spans="1:6" ht="48.75" customHeight="1">
      <c r="A35" s="42" t="s">
        <v>43</v>
      </c>
      <c r="B35" s="43" t="s">
        <v>27</v>
      </c>
      <c r="C35" s="44" t="s">
        <v>201</v>
      </c>
      <c r="D35" s="45">
        <f>D36</f>
        <v>50000</v>
      </c>
      <c r="E35" s="46" t="s">
        <v>14</v>
      </c>
      <c r="F35" s="47">
        <f>D36</f>
        <v>50000</v>
      </c>
    </row>
    <row r="36" spans="1:6" ht="77.25" customHeight="1">
      <c r="A36" s="42" t="str">
        <f>'[1]117_2'!A48</f>
        <v>Непрограммные расходы органа местного самоуправления Киселевского сельского поселения</v>
      </c>
      <c r="B36" s="43" t="s">
        <v>27</v>
      </c>
      <c r="C36" s="44" t="s">
        <v>202</v>
      </c>
      <c r="D36" s="51">
        <f>D37</f>
        <v>50000</v>
      </c>
      <c r="E36" s="46" t="s">
        <v>14</v>
      </c>
      <c r="F36" s="47">
        <f>F35</f>
        <v>50000</v>
      </c>
    </row>
    <row r="37" spans="1:6" ht="69" customHeight="1">
      <c r="A37" s="42" t="str">
        <f>'[1]117_2'!A49</f>
        <v>Финансовое обеспечение непредвиденных расходов</v>
      </c>
      <c r="B37" s="43" t="s">
        <v>27</v>
      </c>
      <c r="C37" s="44" t="s">
        <v>203</v>
      </c>
      <c r="D37" s="51">
        <f>D38</f>
        <v>50000</v>
      </c>
      <c r="E37" s="46" t="s">
        <v>14</v>
      </c>
      <c r="F37" s="47">
        <f>D37</f>
        <v>50000</v>
      </c>
    </row>
    <row r="38" spans="1:6" ht="111" customHeight="1">
      <c r="A38" s="42" t="s">
        <v>328</v>
      </c>
      <c r="B38" s="43" t="s">
        <v>27</v>
      </c>
      <c r="C38" s="50" t="s">
        <v>204</v>
      </c>
      <c r="D38" s="51">
        <f>D39</f>
        <v>50000</v>
      </c>
      <c r="E38" s="46" t="s">
        <v>14</v>
      </c>
      <c r="F38" s="47">
        <f>D38</f>
        <v>50000</v>
      </c>
    </row>
    <row r="39" spans="1:6" ht="46.5" customHeight="1">
      <c r="A39" s="48" t="s">
        <v>37</v>
      </c>
      <c r="B39" s="49" t="s">
        <v>27</v>
      </c>
      <c r="C39" s="50" t="s">
        <v>205</v>
      </c>
      <c r="D39" s="51">
        <f>D40</f>
        <v>50000</v>
      </c>
      <c r="E39" s="52" t="s">
        <v>14</v>
      </c>
      <c r="F39" s="47">
        <f>D39</f>
        <v>50000</v>
      </c>
    </row>
    <row r="40" spans="1:6" ht="51.75" customHeight="1">
      <c r="A40" s="48" t="s">
        <v>41</v>
      </c>
      <c r="B40" s="49" t="s">
        <v>27</v>
      </c>
      <c r="C40" s="50" t="s">
        <v>206</v>
      </c>
      <c r="D40" s="55">
        <v>50000</v>
      </c>
      <c r="E40" s="54" t="s">
        <v>14</v>
      </c>
      <c r="F40" s="47">
        <f>D40</f>
        <v>50000</v>
      </c>
    </row>
    <row r="41" spans="1:6" ht="53.25" customHeight="1">
      <c r="A41" s="42" t="s">
        <v>44</v>
      </c>
      <c r="B41" s="43" t="s">
        <v>27</v>
      </c>
      <c r="C41" s="44" t="s">
        <v>207</v>
      </c>
      <c r="D41" s="45">
        <f>D42+D55+D66+D49</f>
        <v>237000</v>
      </c>
      <c r="E41" s="45">
        <f>E42+E55+E66</f>
        <v>136082.22</v>
      </c>
      <c r="F41" s="47">
        <f>IF(OR(D41="-",E41&gt;=D41),"-",D41-IF(E41="-",0,E41))</f>
        <v>100917.78</v>
      </c>
    </row>
    <row r="42" spans="1:6" ht="53.25" customHeight="1">
      <c r="A42" s="42" t="s">
        <v>313</v>
      </c>
      <c r="B42" s="43" t="s">
        <v>27</v>
      </c>
      <c r="C42" s="50" t="s">
        <v>308</v>
      </c>
      <c r="D42" s="45">
        <f aca="true" t="shared" si="2" ref="D42:E44">D43</f>
        <v>42000</v>
      </c>
      <c r="E42" s="45">
        <f t="shared" si="2"/>
        <v>30772.94</v>
      </c>
      <c r="F42" s="47">
        <f>F43</f>
        <v>11227.060000000001</v>
      </c>
    </row>
    <row r="43" spans="1:6" ht="77.25" customHeight="1">
      <c r="A43" s="42" t="s">
        <v>310</v>
      </c>
      <c r="B43" s="43" t="s">
        <v>27</v>
      </c>
      <c r="C43" s="50" t="s">
        <v>309</v>
      </c>
      <c r="D43" s="45">
        <f>D44</f>
        <v>42000</v>
      </c>
      <c r="E43" s="45">
        <f t="shared" si="2"/>
        <v>30772.94</v>
      </c>
      <c r="F43" s="47">
        <f>F44</f>
        <v>11227.060000000001</v>
      </c>
    </row>
    <row r="44" spans="1:6" ht="147" customHeight="1">
      <c r="A44" s="48" t="s">
        <v>85</v>
      </c>
      <c r="B44" s="49" t="s">
        <v>27</v>
      </c>
      <c r="C44" s="50" t="s">
        <v>219</v>
      </c>
      <c r="D44" s="51">
        <f t="shared" si="2"/>
        <v>42000</v>
      </c>
      <c r="E44" s="52">
        <f t="shared" si="2"/>
        <v>30772.94</v>
      </c>
      <c r="F44" s="53">
        <f>F45</f>
        <v>11227.060000000001</v>
      </c>
    </row>
    <row r="45" spans="1:6" ht="51.75" customHeight="1">
      <c r="A45" s="48" t="s">
        <v>37</v>
      </c>
      <c r="B45" s="49" t="s">
        <v>27</v>
      </c>
      <c r="C45" s="50" t="s">
        <v>220</v>
      </c>
      <c r="D45" s="51">
        <f>D46</f>
        <v>42000</v>
      </c>
      <c r="E45" s="52">
        <f>E46</f>
        <v>30772.94</v>
      </c>
      <c r="F45" s="53">
        <f>F46</f>
        <v>11227.060000000001</v>
      </c>
    </row>
    <row r="46" spans="1:6" ht="52.5" customHeight="1">
      <c r="A46" s="48" t="s">
        <v>38</v>
      </c>
      <c r="B46" s="49" t="s">
        <v>27</v>
      </c>
      <c r="C46" s="50" t="s">
        <v>221</v>
      </c>
      <c r="D46" s="51">
        <f>D47+D48</f>
        <v>42000</v>
      </c>
      <c r="E46" s="104">
        <f>E47+E48</f>
        <v>30772.94</v>
      </c>
      <c r="F46" s="53">
        <f>D46-E46</f>
        <v>11227.060000000001</v>
      </c>
    </row>
    <row r="47" spans="1:6" ht="54.75" customHeight="1">
      <c r="A47" s="48" t="s">
        <v>39</v>
      </c>
      <c r="B47" s="49" t="s">
        <v>27</v>
      </c>
      <c r="C47" s="50" t="s">
        <v>222</v>
      </c>
      <c r="D47" s="55">
        <v>38700</v>
      </c>
      <c r="E47" s="54">
        <v>29386.94</v>
      </c>
      <c r="F47" s="53">
        <f>D47-E47</f>
        <v>9313.060000000001</v>
      </c>
    </row>
    <row r="48" spans="1:6" ht="54.75" customHeight="1">
      <c r="A48" s="48" t="s">
        <v>396</v>
      </c>
      <c r="B48" s="116" t="s">
        <v>27</v>
      </c>
      <c r="C48" s="50" t="s">
        <v>395</v>
      </c>
      <c r="D48" s="117">
        <v>3300</v>
      </c>
      <c r="E48" s="118">
        <v>1386</v>
      </c>
      <c r="F48" s="119">
        <f>D48-E48</f>
        <v>1914</v>
      </c>
    </row>
    <row r="49" spans="1:6" ht="105" customHeight="1">
      <c r="A49" s="48" t="s">
        <v>351</v>
      </c>
      <c r="B49" s="49" t="s">
        <v>27</v>
      </c>
      <c r="C49" s="50" t="s">
        <v>350</v>
      </c>
      <c r="D49" s="51">
        <f>D51</f>
        <v>5000</v>
      </c>
      <c r="E49" s="52" t="str">
        <f>E51</f>
        <v>-</v>
      </c>
      <c r="F49" s="53">
        <f>F50</f>
        <v>5000</v>
      </c>
    </row>
    <row r="50" spans="1:6" ht="71.25" customHeight="1">
      <c r="A50" s="48" t="s">
        <v>352</v>
      </c>
      <c r="B50" s="49" t="s">
        <v>27</v>
      </c>
      <c r="C50" s="50" t="s">
        <v>349</v>
      </c>
      <c r="D50" s="51">
        <f>D52</f>
        <v>5000</v>
      </c>
      <c r="E50" s="52" t="str">
        <f>E52</f>
        <v>-</v>
      </c>
      <c r="F50" s="53">
        <f>F51</f>
        <v>5000</v>
      </c>
    </row>
    <row r="51" spans="1:6" ht="166.5" customHeight="1">
      <c r="A51" s="96" t="s">
        <v>357</v>
      </c>
      <c r="B51" s="49" t="s">
        <v>27</v>
      </c>
      <c r="C51" s="50" t="s">
        <v>353</v>
      </c>
      <c r="D51" s="51">
        <f>D52</f>
        <v>5000</v>
      </c>
      <c r="E51" s="52" t="str">
        <f>E52</f>
        <v>-</v>
      </c>
      <c r="F51" s="53">
        <f>F52</f>
        <v>5000</v>
      </c>
    </row>
    <row r="52" spans="1:6" ht="45" customHeight="1">
      <c r="A52" s="48" t="s">
        <v>35</v>
      </c>
      <c r="B52" s="49" t="s">
        <v>27</v>
      </c>
      <c r="C52" s="50" t="s">
        <v>354</v>
      </c>
      <c r="D52" s="51">
        <f>D53</f>
        <v>5000</v>
      </c>
      <c r="E52" s="52" t="str">
        <f>E54</f>
        <v>-</v>
      </c>
      <c r="F52" s="53">
        <f>F53</f>
        <v>5000</v>
      </c>
    </row>
    <row r="53" spans="1:6" ht="66.75" customHeight="1">
      <c r="A53" s="48" t="s">
        <v>36</v>
      </c>
      <c r="B53" s="49" t="s">
        <v>27</v>
      </c>
      <c r="C53" s="50" t="s">
        <v>355</v>
      </c>
      <c r="D53" s="51">
        <f>D54</f>
        <v>5000</v>
      </c>
      <c r="E53" s="52" t="str">
        <f>E54</f>
        <v>-</v>
      </c>
      <c r="F53" s="53">
        <f>F54</f>
        <v>5000</v>
      </c>
    </row>
    <row r="54" spans="1:6" ht="51" customHeight="1">
      <c r="A54" s="48" t="s">
        <v>322</v>
      </c>
      <c r="B54" s="49" t="s">
        <v>27</v>
      </c>
      <c r="C54" s="50" t="s">
        <v>356</v>
      </c>
      <c r="D54" s="55">
        <v>5000</v>
      </c>
      <c r="E54" s="54" t="s">
        <v>14</v>
      </c>
      <c r="F54" s="53">
        <f>D54</f>
        <v>5000</v>
      </c>
    </row>
    <row r="55" spans="1:6" ht="44.25" customHeight="1">
      <c r="A55" s="48" t="s">
        <v>174</v>
      </c>
      <c r="B55" s="49" t="s">
        <v>27</v>
      </c>
      <c r="C55" s="50" t="s">
        <v>290</v>
      </c>
      <c r="D55" s="51">
        <f>D56+D61</f>
        <v>100000</v>
      </c>
      <c r="E55" s="51">
        <f>E61+E56</f>
        <v>39984</v>
      </c>
      <c r="F55" s="53">
        <f>D55-E55</f>
        <v>60016</v>
      </c>
    </row>
    <row r="56" spans="1:6" ht="78" customHeight="1">
      <c r="A56" s="48" t="s">
        <v>314</v>
      </c>
      <c r="B56" s="49" t="s">
        <v>27</v>
      </c>
      <c r="C56" s="50" t="s">
        <v>311</v>
      </c>
      <c r="D56" s="51">
        <f>D57</f>
        <v>20000</v>
      </c>
      <c r="E56" s="51">
        <f>E57</f>
        <v>20000</v>
      </c>
      <c r="F56" s="56" t="str">
        <f>F57</f>
        <v>-</v>
      </c>
    </row>
    <row r="57" spans="1:6" ht="183.75" customHeight="1">
      <c r="A57" s="95" t="s">
        <v>315</v>
      </c>
      <c r="B57" s="49" t="s">
        <v>27</v>
      </c>
      <c r="C57" s="50" t="s">
        <v>223</v>
      </c>
      <c r="D57" s="51">
        <f>D58</f>
        <v>20000</v>
      </c>
      <c r="E57" s="52">
        <f>E60</f>
        <v>20000</v>
      </c>
      <c r="F57" s="56" t="str">
        <f>F58</f>
        <v>-</v>
      </c>
    </row>
    <row r="58" spans="1:6" ht="47.25" customHeight="1">
      <c r="A58" s="48" t="s">
        <v>37</v>
      </c>
      <c r="B58" s="49" t="s">
        <v>27</v>
      </c>
      <c r="C58" s="50" t="s">
        <v>224</v>
      </c>
      <c r="D58" s="51">
        <f>D59</f>
        <v>20000</v>
      </c>
      <c r="E58" s="52">
        <f>E60</f>
        <v>20000</v>
      </c>
      <c r="F58" s="56" t="str">
        <f>F59</f>
        <v>-</v>
      </c>
    </row>
    <row r="59" spans="1:6" ht="50.25" customHeight="1">
      <c r="A59" s="48" t="s">
        <v>38</v>
      </c>
      <c r="B59" s="49" t="s">
        <v>27</v>
      </c>
      <c r="C59" s="50" t="s">
        <v>225</v>
      </c>
      <c r="D59" s="51">
        <f>D60</f>
        <v>20000</v>
      </c>
      <c r="E59" s="52">
        <f>E60</f>
        <v>20000</v>
      </c>
      <c r="F59" s="56" t="str">
        <f>F60</f>
        <v>-</v>
      </c>
    </row>
    <row r="60" spans="1:6" ht="41.25" customHeight="1">
      <c r="A60" s="48" t="s">
        <v>40</v>
      </c>
      <c r="B60" s="49" t="s">
        <v>27</v>
      </c>
      <c r="C60" s="50" t="s">
        <v>226</v>
      </c>
      <c r="D60" s="55">
        <v>20000</v>
      </c>
      <c r="E60" s="54">
        <v>20000</v>
      </c>
      <c r="F60" s="56" t="s">
        <v>14</v>
      </c>
    </row>
    <row r="61" spans="1:6" ht="90" customHeight="1">
      <c r="A61" s="42" t="str">
        <f>'[1]117_2'!A74</f>
        <v>Подпрограмма "Обеспечение реализации муниципальной программы Киселевского сельского поселения "Муниципальная политика"</v>
      </c>
      <c r="B61" s="49" t="s">
        <v>27</v>
      </c>
      <c r="C61" s="50" t="s">
        <v>208</v>
      </c>
      <c r="D61" s="51">
        <f>D62</f>
        <v>80000</v>
      </c>
      <c r="E61" s="52">
        <f>E62</f>
        <v>19984</v>
      </c>
      <c r="F61" s="53">
        <f>IF(OR(D61="-",E61&gt;=D61),"-",D61-IF(E61="-",0,E61))</f>
        <v>60016</v>
      </c>
    </row>
    <row r="62" spans="1:6" ht="264.75" customHeight="1">
      <c r="A62" s="96" t="s">
        <v>288</v>
      </c>
      <c r="B62" s="49" t="s">
        <v>27</v>
      </c>
      <c r="C62" s="50" t="s">
        <v>209</v>
      </c>
      <c r="D62" s="51">
        <f>D63</f>
        <v>80000</v>
      </c>
      <c r="E62" s="52">
        <f>E63</f>
        <v>19984</v>
      </c>
      <c r="F62" s="53">
        <f>IF(OR(D62="-",E62&gt;=D62),"-",D62-IF(E62="-",0,E62))</f>
        <v>60016</v>
      </c>
    </row>
    <row r="63" spans="1:6" ht="72" customHeight="1">
      <c r="A63" s="48" t="s">
        <v>35</v>
      </c>
      <c r="B63" s="49" t="s">
        <v>27</v>
      </c>
      <c r="C63" s="50" t="s">
        <v>210</v>
      </c>
      <c r="D63" s="51">
        <f>D64</f>
        <v>80000</v>
      </c>
      <c r="E63" s="52">
        <f>E65</f>
        <v>19984</v>
      </c>
      <c r="F63" s="53">
        <f>IF(OR(D63="-",E63&gt;=D63),"-",D63-IF(E63="-",0,E63))</f>
        <v>60016</v>
      </c>
    </row>
    <row r="64" spans="1:6" ht="82.5" customHeight="1">
      <c r="A64" s="48" t="s">
        <v>36</v>
      </c>
      <c r="B64" s="49" t="s">
        <v>27</v>
      </c>
      <c r="C64" s="50" t="s">
        <v>211</v>
      </c>
      <c r="D64" s="51">
        <f>D65</f>
        <v>80000</v>
      </c>
      <c r="E64" s="52">
        <f>E65</f>
        <v>19984</v>
      </c>
      <c r="F64" s="53">
        <f>IF(OR(D64="-",E64&gt;=D64),"-",D64-IF(E64="-",0,E64))</f>
        <v>60016</v>
      </c>
    </row>
    <row r="65" spans="1:6" ht="75.75" customHeight="1">
      <c r="A65" s="48" t="s">
        <v>322</v>
      </c>
      <c r="B65" s="49" t="s">
        <v>27</v>
      </c>
      <c r="C65" s="50" t="s">
        <v>212</v>
      </c>
      <c r="D65" s="55">
        <v>80000</v>
      </c>
      <c r="E65" s="54">
        <v>19984</v>
      </c>
      <c r="F65" s="53">
        <f>IF(OR(D65="-",E65&gt;=D65),"-",D65-IF(E65="-",0,E65))</f>
        <v>60016</v>
      </c>
    </row>
    <row r="66" spans="1:6" ht="84.75" customHeight="1">
      <c r="A66" s="48" t="str">
        <f>'[1]117_2'!A84</f>
        <v>Непрограммные расходы органа местного самоуправления Киселевского сельского поселения</v>
      </c>
      <c r="B66" s="49" t="s">
        <v>27</v>
      </c>
      <c r="C66" s="50" t="s">
        <v>213</v>
      </c>
      <c r="D66" s="51">
        <f>D67</f>
        <v>90000</v>
      </c>
      <c r="E66" s="51">
        <f>E67</f>
        <v>65325.28</v>
      </c>
      <c r="F66" s="53">
        <f>F67</f>
        <v>24674.72</v>
      </c>
    </row>
    <row r="67" spans="1:6" ht="72" customHeight="1">
      <c r="A67" s="48" t="str">
        <f>'[1]117_2'!A85</f>
        <v>Иные непрграммные расходы</v>
      </c>
      <c r="B67" s="49" t="s">
        <v>27</v>
      </c>
      <c r="C67" s="50" t="s">
        <v>214</v>
      </c>
      <c r="D67" s="51">
        <f>D68+D76+D72</f>
        <v>90000</v>
      </c>
      <c r="E67" s="51">
        <f>E68+E76+E72</f>
        <v>65325.28</v>
      </c>
      <c r="F67" s="53">
        <f>D67-E67</f>
        <v>24674.72</v>
      </c>
    </row>
    <row r="68" spans="1:6" ht="156.75" customHeight="1">
      <c r="A68" s="96" t="s">
        <v>329</v>
      </c>
      <c r="B68" s="49" t="s">
        <v>27</v>
      </c>
      <c r="C68" s="50" t="s">
        <v>215</v>
      </c>
      <c r="D68" s="51">
        <f aca="true" t="shared" si="3" ref="D68:E78">D69</f>
        <v>79400</v>
      </c>
      <c r="E68" s="52">
        <f t="shared" si="3"/>
        <v>54940.28</v>
      </c>
      <c r="F68" s="53">
        <f>F69</f>
        <v>24459.72</v>
      </c>
    </row>
    <row r="69" spans="1:6" ht="78.75" customHeight="1">
      <c r="A69" s="48" t="s">
        <v>35</v>
      </c>
      <c r="B69" s="49" t="s">
        <v>27</v>
      </c>
      <c r="C69" s="50" t="s">
        <v>216</v>
      </c>
      <c r="D69" s="51">
        <f t="shared" si="3"/>
        <v>79400</v>
      </c>
      <c r="E69" s="52">
        <f t="shared" si="3"/>
        <v>54940.28</v>
      </c>
      <c r="F69" s="53">
        <f>F70</f>
        <v>24459.72</v>
      </c>
    </row>
    <row r="70" spans="1:6" ht="96" customHeight="1">
      <c r="A70" s="48" t="s">
        <v>36</v>
      </c>
      <c r="B70" s="49" t="s">
        <v>27</v>
      </c>
      <c r="C70" s="50" t="s">
        <v>217</v>
      </c>
      <c r="D70" s="51">
        <f t="shared" si="3"/>
        <v>79400</v>
      </c>
      <c r="E70" s="52">
        <f t="shared" si="3"/>
        <v>54940.28</v>
      </c>
      <c r="F70" s="53">
        <f>F71</f>
        <v>24459.72</v>
      </c>
    </row>
    <row r="71" spans="1:6" ht="96.75" customHeight="1">
      <c r="A71" s="48" t="s">
        <v>322</v>
      </c>
      <c r="B71" s="49" t="s">
        <v>27</v>
      </c>
      <c r="C71" s="50" t="s">
        <v>218</v>
      </c>
      <c r="D71" s="55">
        <v>79400</v>
      </c>
      <c r="E71" s="54">
        <v>54940.28</v>
      </c>
      <c r="F71" s="53">
        <f>D71-E71</f>
        <v>24459.72</v>
      </c>
    </row>
    <row r="72" spans="1:6" ht="96.75" customHeight="1">
      <c r="A72" s="120" t="s">
        <v>398</v>
      </c>
      <c r="B72" s="49" t="s">
        <v>27</v>
      </c>
      <c r="C72" s="50" t="s">
        <v>397</v>
      </c>
      <c r="D72" s="51">
        <f t="shared" si="3"/>
        <v>600</v>
      </c>
      <c r="E72" s="52">
        <f t="shared" si="3"/>
        <v>385</v>
      </c>
      <c r="F72" s="53">
        <f>F73</f>
        <v>215</v>
      </c>
    </row>
    <row r="73" spans="1:6" ht="96.75" customHeight="1">
      <c r="A73" s="48" t="s">
        <v>37</v>
      </c>
      <c r="B73" s="49" t="s">
        <v>27</v>
      </c>
      <c r="C73" s="50" t="s">
        <v>399</v>
      </c>
      <c r="D73" s="51">
        <f t="shared" si="3"/>
        <v>600</v>
      </c>
      <c r="E73" s="52">
        <f t="shared" si="3"/>
        <v>385</v>
      </c>
      <c r="F73" s="53">
        <f>F74</f>
        <v>215</v>
      </c>
    </row>
    <row r="74" spans="1:6" ht="96.75" customHeight="1">
      <c r="A74" s="48" t="s">
        <v>38</v>
      </c>
      <c r="B74" s="49" t="s">
        <v>27</v>
      </c>
      <c r="C74" s="50" t="s">
        <v>400</v>
      </c>
      <c r="D74" s="51">
        <f t="shared" si="3"/>
        <v>600</v>
      </c>
      <c r="E74" s="52">
        <f t="shared" si="3"/>
        <v>385</v>
      </c>
      <c r="F74" s="53">
        <f>F75</f>
        <v>215</v>
      </c>
    </row>
    <row r="75" spans="1:6" ht="96.75" customHeight="1">
      <c r="A75" s="48" t="s">
        <v>40</v>
      </c>
      <c r="B75" s="49" t="s">
        <v>27</v>
      </c>
      <c r="C75" s="50" t="s">
        <v>401</v>
      </c>
      <c r="D75" s="55">
        <v>600</v>
      </c>
      <c r="E75" s="54">
        <v>385</v>
      </c>
      <c r="F75" s="53">
        <f>D75-E75</f>
        <v>215</v>
      </c>
    </row>
    <row r="76" spans="1:6" ht="69">
      <c r="A76" s="96" t="s">
        <v>398</v>
      </c>
      <c r="B76" s="49" t="s">
        <v>27</v>
      </c>
      <c r="C76" s="50" t="s">
        <v>416</v>
      </c>
      <c r="D76" s="51">
        <f t="shared" si="3"/>
        <v>10000</v>
      </c>
      <c r="E76" s="52">
        <f t="shared" si="3"/>
        <v>10000</v>
      </c>
      <c r="F76" s="53" t="str">
        <f>F77</f>
        <v>-</v>
      </c>
    </row>
    <row r="77" spans="1:6" ht="75.75" customHeight="1">
      <c r="A77" s="48" t="s">
        <v>37</v>
      </c>
      <c r="B77" s="49" t="s">
        <v>27</v>
      </c>
      <c r="C77" s="50" t="s">
        <v>417</v>
      </c>
      <c r="D77" s="51">
        <f t="shared" si="3"/>
        <v>10000</v>
      </c>
      <c r="E77" s="52">
        <f t="shared" si="3"/>
        <v>10000</v>
      </c>
      <c r="F77" s="53" t="str">
        <f>F78</f>
        <v>-</v>
      </c>
    </row>
    <row r="78" spans="1:6" ht="45.75" customHeight="1">
      <c r="A78" s="48" t="s">
        <v>38</v>
      </c>
      <c r="B78" s="49" t="s">
        <v>27</v>
      </c>
      <c r="C78" s="50" t="s">
        <v>418</v>
      </c>
      <c r="D78" s="51">
        <f t="shared" si="3"/>
        <v>10000</v>
      </c>
      <c r="E78" s="52">
        <f t="shared" si="3"/>
        <v>10000</v>
      </c>
      <c r="F78" s="53" t="str">
        <f>F79</f>
        <v>-</v>
      </c>
    </row>
    <row r="79" spans="1:6" ht="46.5" customHeight="1">
      <c r="A79" s="48" t="s">
        <v>40</v>
      </c>
      <c r="B79" s="49" t="s">
        <v>27</v>
      </c>
      <c r="C79" s="50" t="s">
        <v>419</v>
      </c>
      <c r="D79" s="55">
        <v>10000</v>
      </c>
      <c r="E79" s="54">
        <v>10000</v>
      </c>
      <c r="F79" s="53" t="s">
        <v>14</v>
      </c>
    </row>
    <row r="80" spans="1:6" ht="63" customHeight="1">
      <c r="A80" s="42" t="s">
        <v>45</v>
      </c>
      <c r="B80" s="43" t="s">
        <v>27</v>
      </c>
      <c r="C80" s="44" t="s">
        <v>227</v>
      </c>
      <c r="D80" s="45">
        <f aca="true" t="shared" si="4" ref="D80:D85">D81</f>
        <v>208200</v>
      </c>
      <c r="E80" s="46">
        <f aca="true" t="shared" si="5" ref="E80:E85">E81</f>
        <v>106258.7</v>
      </c>
      <c r="F80" s="47">
        <f aca="true" t="shared" si="6" ref="F80:F85">F81</f>
        <v>101941.3</v>
      </c>
    </row>
    <row r="81" spans="1:6" ht="53.25" customHeight="1">
      <c r="A81" s="42" t="s">
        <v>46</v>
      </c>
      <c r="B81" s="43" t="s">
        <v>27</v>
      </c>
      <c r="C81" s="44" t="s">
        <v>228</v>
      </c>
      <c r="D81" s="45">
        <f t="shared" si="4"/>
        <v>208200</v>
      </c>
      <c r="E81" s="46">
        <f t="shared" si="5"/>
        <v>106258.7</v>
      </c>
      <c r="F81" s="47">
        <f t="shared" si="6"/>
        <v>101941.3</v>
      </c>
    </row>
    <row r="82" spans="1:6" ht="75" customHeight="1">
      <c r="A82" s="42" t="str">
        <f>'[1]117_2'!$A$96</f>
        <v>Непрограммные расходы органа местного самоуправления Киселевского сельского поселения</v>
      </c>
      <c r="B82" s="43" t="s">
        <v>27</v>
      </c>
      <c r="C82" s="50" t="s">
        <v>229</v>
      </c>
      <c r="D82" s="45">
        <f t="shared" si="4"/>
        <v>208200</v>
      </c>
      <c r="E82" s="46">
        <f t="shared" si="5"/>
        <v>106258.7</v>
      </c>
      <c r="F82" s="47">
        <f t="shared" si="6"/>
        <v>101941.3</v>
      </c>
    </row>
    <row r="83" spans="1:6" ht="44.25" customHeight="1">
      <c r="A83" s="42" t="str">
        <f>'[1]117_2'!$A$97</f>
        <v>Иные непрограммные расходы</v>
      </c>
      <c r="B83" s="43" t="s">
        <v>27</v>
      </c>
      <c r="C83" s="50" t="s">
        <v>230</v>
      </c>
      <c r="D83" s="45">
        <f t="shared" si="4"/>
        <v>208200</v>
      </c>
      <c r="E83" s="46">
        <f t="shared" si="5"/>
        <v>106258.7</v>
      </c>
      <c r="F83" s="47">
        <f t="shared" si="6"/>
        <v>101941.3</v>
      </c>
    </row>
    <row r="84" spans="1:6" ht="147" customHeight="1">
      <c r="A84" s="42" t="str">
        <f>'[1]117_2'!$A$98</f>
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</c>
      <c r="B84" s="43" t="s">
        <v>27</v>
      </c>
      <c r="C84" s="50" t="s">
        <v>231</v>
      </c>
      <c r="D84" s="45">
        <f t="shared" si="4"/>
        <v>208200</v>
      </c>
      <c r="E84" s="46">
        <f t="shared" si="5"/>
        <v>106258.7</v>
      </c>
      <c r="F84" s="47">
        <f t="shared" si="6"/>
        <v>101941.3</v>
      </c>
    </row>
    <row r="85" spans="1:6" ht="147" customHeight="1">
      <c r="A85" s="48" t="s">
        <v>30</v>
      </c>
      <c r="B85" s="49" t="s">
        <v>27</v>
      </c>
      <c r="C85" s="50" t="s">
        <v>232</v>
      </c>
      <c r="D85" s="51">
        <f t="shared" si="4"/>
        <v>208200</v>
      </c>
      <c r="E85" s="46">
        <f t="shared" si="5"/>
        <v>106258.7</v>
      </c>
      <c r="F85" s="47">
        <f t="shared" si="6"/>
        <v>101941.3</v>
      </c>
    </row>
    <row r="86" spans="1:6" ht="67.5" customHeight="1">
      <c r="A86" s="48" t="s">
        <v>31</v>
      </c>
      <c r="B86" s="49" t="s">
        <v>27</v>
      </c>
      <c r="C86" s="50" t="s">
        <v>233</v>
      </c>
      <c r="D86" s="51">
        <f>D87+D88</f>
        <v>208200</v>
      </c>
      <c r="E86" s="51">
        <f>E87+E88</f>
        <v>106258.7</v>
      </c>
      <c r="F86" s="51">
        <f>F87+F88</f>
        <v>101941.3</v>
      </c>
    </row>
    <row r="87" spans="1:6" ht="66" customHeight="1">
      <c r="A87" s="48" t="s">
        <v>32</v>
      </c>
      <c r="B87" s="49" t="s">
        <v>27</v>
      </c>
      <c r="C87" s="50" t="s">
        <v>234</v>
      </c>
      <c r="D87" s="55">
        <v>159900</v>
      </c>
      <c r="E87" s="54">
        <v>84775.17</v>
      </c>
      <c r="F87" s="115">
        <f>D87-E87</f>
        <v>75124.83</v>
      </c>
    </row>
    <row r="88" spans="1:6" ht="126" customHeight="1">
      <c r="A88" s="48" t="s">
        <v>34</v>
      </c>
      <c r="B88" s="49" t="s">
        <v>27</v>
      </c>
      <c r="C88" s="50" t="s">
        <v>235</v>
      </c>
      <c r="D88" s="55">
        <v>48300</v>
      </c>
      <c r="E88" s="54">
        <v>21483.53</v>
      </c>
      <c r="F88" s="53">
        <f>D88-E88</f>
        <v>26816.47</v>
      </c>
    </row>
    <row r="89" spans="1:6" ht="74.25" customHeight="1">
      <c r="A89" s="42" t="s">
        <v>47</v>
      </c>
      <c r="B89" s="43" t="s">
        <v>27</v>
      </c>
      <c r="C89" s="44" t="s">
        <v>236</v>
      </c>
      <c r="D89" s="45">
        <f>D90+D97</f>
        <v>40000</v>
      </c>
      <c r="E89" s="46">
        <f>E97</f>
        <v>1000</v>
      </c>
      <c r="F89" s="47">
        <f>D89-E89</f>
        <v>39000</v>
      </c>
    </row>
    <row r="90" spans="1:6" ht="87" customHeight="1">
      <c r="A90" s="42" t="s">
        <v>48</v>
      </c>
      <c r="B90" s="43" t="s">
        <v>27</v>
      </c>
      <c r="C90" s="44" t="s">
        <v>237</v>
      </c>
      <c r="D90" s="45">
        <f aca="true" t="shared" si="7" ref="D90:F91">D91</f>
        <v>10000</v>
      </c>
      <c r="E90" s="46" t="str">
        <f t="shared" si="7"/>
        <v>-</v>
      </c>
      <c r="F90" s="47">
        <f t="shared" si="7"/>
        <v>10000</v>
      </c>
    </row>
    <row r="91" spans="1:6" ht="105.75" customHeight="1">
      <c r="A91" s="42" t="s">
        <v>351</v>
      </c>
      <c r="B91" s="43" t="s">
        <v>27</v>
      </c>
      <c r="C91" s="50" t="s">
        <v>238</v>
      </c>
      <c r="D91" s="45">
        <f t="shared" si="7"/>
        <v>10000</v>
      </c>
      <c r="E91" s="46" t="str">
        <f t="shared" si="7"/>
        <v>-</v>
      </c>
      <c r="F91" s="47">
        <f t="shared" si="7"/>
        <v>10000</v>
      </c>
    </row>
    <row r="92" spans="1:6" ht="57" customHeight="1">
      <c r="A92" s="42" t="s">
        <v>319</v>
      </c>
      <c r="B92" s="43" t="s">
        <v>27</v>
      </c>
      <c r="C92" s="50" t="s">
        <v>358</v>
      </c>
      <c r="D92" s="51">
        <f>D94</f>
        <v>10000</v>
      </c>
      <c r="E92" s="46" t="str">
        <f>E94</f>
        <v>-</v>
      </c>
      <c r="F92" s="47">
        <f>F94</f>
        <v>10000</v>
      </c>
    </row>
    <row r="93" spans="1:6" ht="180" customHeight="1">
      <c r="A93" s="96" t="s">
        <v>359</v>
      </c>
      <c r="B93" s="43" t="s">
        <v>27</v>
      </c>
      <c r="C93" s="50" t="s">
        <v>360</v>
      </c>
      <c r="D93" s="51">
        <f aca="true" t="shared" si="8" ref="D93:F95">D94</f>
        <v>10000</v>
      </c>
      <c r="E93" s="51" t="str">
        <f t="shared" si="8"/>
        <v>-</v>
      </c>
      <c r="F93" s="47">
        <f t="shared" si="8"/>
        <v>10000</v>
      </c>
    </row>
    <row r="94" spans="1:6" ht="75" customHeight="1">
      <c r="A94" s="48" t="s">
        <v>35</v>
      </c>
      <c r="B94" s="49" t="s">
        <v>27</v>
      </c>
      <c r="C94" s="50" t="s">
        <v>361</v>
      </c>
      <c r="D94" s="51">
        <f t="shared" si="8"/>
        <v>10000</v>
      </c>
      <c r="E94" s="52" t="str">
        <f t="shared" si="8"/>
        <v>-</v>
      </c>
      <c r="F94" s="53">
        <f t="shared" si="8"/>
        <v>10000</v>
      </c>
    </row>
    <row r="95" spans="1:6" ht="72" customHeight="1">
      <c r="A95" s="48" t="s">
        <v>36</v>
      </c>
      <c r="B95" s="49" t="s">
        <v>27</v>
      </c>
      <c r="C95" s="50" t="s">
        <v>362</v>
      </c>
      <c r="D95" s="51">
        <f t="shared" si="8"/>
        <v>10000</v>
      </c>
      <c r="E95" s="52" t="str">
        <f t="shared" si="8"/>
        <v>-</v>
      </c>
      <c r="F95" s="53">
        <f t="shared" si="8"/>
        <v>10000</v>
      </c>
    </row>
    <row r="96" spans="1:6" ht="78.75" customHeight="1">
      <c r="A96" s="48" t="s">
        <v>322</v>
      </c>
      <c r="B96" s="49" t="s">
        <v>27</v>
      </c>
      <c r="C96" s="50" t="s">
        <v>363</v>
      </c>
      <c r="D96" s="55">
        <v>10000</v>
      </c>
      <c r="E96" s="54" t="s">
        <v>14</v>
      </c>
      <c r="F96" s="53">
        <f>D96</f>
        <v>10000</v>
      </c>
    </row>
    <row r="97" spans="1:6" ht="78.75" customHeight="1">
      <c r="A97" s="42" t="s">
        <v>371</v>
      </c>
      <c r="B97" s="43" t="s">
        <v>27</v>
      </c>
      <c r="C97" s="44" t="s">
        <v>372</v>
      </c>
      <c r="D97" s="45">
        <f>D98</f>
        <v>30000</v>
      </c>
      <c r="E97" s="46">
        <f>E98</f>
        <v>1000</v>
      </c>
      <c r="F97" s="47">
        <f>F98</f>
        <v>29000</v>
      </c>
    </row>
    <row r="98" spans="1:6" ht="78.75" customHeight="1">
      <c r="A98" s="42" t="s">
        <v>364</v>
      </c>
      <c r="B98" s="43" t="s">
        <v>27</v>
      </c>
      <c r="C98" s="50" t="s">
        <v>366</v>
      </c>
      <c r="D98" s="51">
        <f aca="true" t="shared" si="9" ref="D98:F101">D99</f>
        <v>30000</v>
      </c>
      <c r="E98" s="52">
        <f t="shared" si="9"/>
        <v>1000</v>
      </c>
      <c r="F98" s="47">
        <f t="shared" si="9"/>
        <v>29000</v>
      </c>
    </row>
    <row r="99" spans="1:6" ht="143.25" customHeight="1">
      <c r="A99" s="42" t="s">
        <v>365</v>
      </c>
      <c r="B99" s="43" t="s">
        <v>27</v>
      </c>
      <c r="C99" s="50" t="s">
        <v>367</v>
      </c>
      <c r="D99" s="51">
        <f t="shared" si="9"/>
        <v>30000</v>
      </c>
      <c r="E99" s="52">
        <f t="shared" si="9"/>
        <v>1000</v>
      </c>
      <c r="F99" s="47">
        <f t="shared" si="9"/>
        <v>29000</v>
      </c>
    </row>
    <row r="100" spans="1:6" ht="78.75" customHeight="1">
      <c r="A100" s="42" t="s">
        <v>35</v>
      </c>
      <c r="B100" s="43" t="s">
        <v>27</v>
      </c>
      <c r="C100" s="50" t="s">
        <v>368</v>
      </c>
      <c r="D100" s="51">
        <f t="shared" si="9"/>
        <v>30000</v>
      </c>
      <c r="E100" s="52">
        <f t="shared" si="9"/>
        <v>1000</v>
      </c>
      <c r="F100" s="47">
        <f t="shared" si="9"/>
        <v>29000</v>
      </c>
    </row>
    <row r="101" spans="1:6" ht="78.75" customHeight="1">
      <c r="A101" s="42" t="s">
        <v>36</v>
      </c>
      <c r="B101" s="43" t="s">
        <v>27</v>
      </c>
      <c r="C101" s="50" t="s">
        <v>369</v>
      </c>
      <c r="D101" s="51">
        <f t="shared" si="9"/>
        <v>30000</v>
      </c>
      <c r="E101" s="52">
        <f t="shared" si="9"/>
        <v>1000</v>
      </c>
      <c r="F101" s="47">
        <f t="shared" si="9"/>
        <v>29000</v>
      </c>
    </row>
    <row r="102" spans="1:6" ht="78.75" customHeight="1">
      <c r="A102" s="42" t="s">
        <v>322</v>
      </c>
      <c r="B102" s="43" t="s">
        <v>27</v>
      </c>
      <c r="C102" s="50" t="s">
        <v>370</v>
      </c>
      <c r="D102" s="55">
        <v>30000</v>
      </c>
      <c r="E102" s="54">
        <v>1000</v>
      </c>
      <c r="F102" s="47">
        <f>D102-E102</f>
        <v>29000</v>
      </c>
    </row>
    <row r="103" spans="1:6" ht="63.75" customHeight="1">
      <c r="A103" s="42" t="s">
        <v>49</v>
      </c>
      <c r="B103" s="43" t="s">
        <v>27</v>
      </c>
      <c r="C103" s="44" t="s">
        <v>239</v>
      </c>
      <c r="D103" s="45">
        <f>D104+D115</f>
        <v>2550800</v>
      </c>
      <c r="E103" s="45">
        <f>E104+E115</f>
        <v>2099003.04</v>
      </c>
      <c r="F103" s="45">
        <f>D103-E103</f>
        <v>451796.95999999996</v>
      </c>
    </row>
    <row r="104" spans="1:6" ht="63.75" customHeight="1">
      <c r="A104" s="42" t="s">
        <v>50</v>
      </c>
      <c r="B104" s="43" t="s">
        <v>27</v>
      </c>
      <c r="C104" s="44" t="s">
        <v>240</v>
      </c>
      <c r="D104" s="45">
        <f>D105</f>
        <v>2528300</v>
      </c>
      <c r="E104" s="45">
        <f aca="true" t="shared" si="10" ref="D104:F105">E105</f>
        <v>2076503.04</v>
      </c>
      <c r="F104" s="45">
        <f t="shared" si="10"/>
        <v>451796.9600000001</v>
      </c>
    </row>
    <row r="105" spans="1:6" ht="78" customHeight="1">
      <c r="A105" s="42" t="str">
        <f>'[1]117_2'!A125</f>
        <v>Муниципальная программа Киселевского сельского поселения "Развитие транспортной системы"</v>
      </c>
      <c r="B105" s="43" t="s">
        <v>27</v>
      </c>
      <c r="C105" s="50" t="s">
        <v>241</v>
      </c>
      <c r="D105" s="45">
        <f t="shared" si="10"/>
        <v>2528300</v>
      </c>
      <c r="E105" s="45">
        <f t="shared" si="10"/>
        <v>2076503.04</v>
      </c>
      <c r="F105" s="45">
        <f t="shared" si="10"/>
        <v>451796.9600000001</v>
      </c>
    </row>
    <row r="106" spans="1:6" ht="81" customHeight="1">
      <c r="A106" s="42" t="str">
        <f>'[1]117_2'!A126</f>
        <v>Подпрограмма «Развитие транспортной инфраструктуры Киселевского сельского поселения» </v>
      </c>
      <c r="B106" s="43" t="s">
        <v>27</v>
      </c>
      <c r="C106" s="50" t="s">
        <v>242</v>
      </c>
      <c r="D106" s="45">
        <f>D107+D111</f>
        <v>2528300</v>
      </c>
      <c r="E106" s="45">
        <f>E107+E111</f>
        <v>2076503.04</v>
      </c>
      <c r="F106" s="53">
        <f>F107+F111</f>
        <v>451796.9600000001</v>
      </c>
    </row>
    <row r="107" spans="1:6" ht="192" customHeight="1">
      <c r="A107" s="96" t="s">
        <v>170</v>
      </c>
      <c r="B107" s="43" t="s">
        <v>27</v>
      </c>
      <c r="C107" s="50" t="s">
        <v>243</v>
      </c>
      <c r="D107" s="45">
        <f>D108</f>
        <v>931400</v>
      </c>
      <c r="E107" s="46">
        <f>E108</f>
        <v>479761.64</v>
      </c>
      <c r="F107" s="47">
        <f>F108</f>
        <v>451638.36</v>
      </c>
    </row>
    <row r="108" spans="1:6" ht="100.5" customHeight="1">
      <c r="A108" s="48" t="s">
        <v>35</v>
      </c>
      <c r="B108" s="49" t="s">
        <v>27</v>
      </c>
      <c r="C108" s="50" t="s">
        <v>281</v>
      </c>
      <c r="D108" s="45">
        <f>D109</f>
        <v>931400</v>
      </c>
      <c r="E108" s="52">
        <f>E110</f>
        <v>479761.64</v>
      </c>
      <c r="F108" s="53">
        <f>F109</f>
        <v>451638.36</v>
      </c>
    </row>
    <row r="109" spans="1:6" ht="100.5" customHeight="1">
      <c r="A109" s="48" t="s">
        <v>36</v>
      </c>
      <c r="B109" s="49" t="s">
        <v>27</v>
      </c>
      <c r="C109" s="50" t="s">
        <v>244</v>
      </c>
      <c r="D109" s="45">
        <f>D110</f>
        <v>931400</v>
      </c>
      <c r="E109" s="52">
        <f>E110</f>
        <v>479761.64</v>
      </c>
      <c r="F109" s="53">
        <f>F110</f>
        <v>451638.36</v>
      </c>
    </row>
    <row r="110" spans="1:6" ht="100.5" customHeight="1">
      <c r="A110" s="48" t="s">
        <v>322</v>
      </c>
      <c r="B110" s="49" t="s">
        <v>27</v>
      </c>
      <c r="C110" s="50" t="s">
        <v>245</v>
      </c>
      <c r="D110" s="101">
        <v>931400</v>
      </c>
      <c r="E110" s="54">
        <v>479761.64</v>
      </c>
      <c r="F110" s="53">
        <f>D110-E110</f>
        <v>451638.36</v>
      </c>
    </row>
    <row r="111" spans="1:6" ht="121.5">
      <c r="A111" s="96" t="s">
        <v>390</v>
      </c>
      <c r="B111" s="43" t="s">
        <v>27</v>
      </c>
      <c r="C111" s="50" t="s">
        <v>387</v>
      </c>
      <c r="D111" s="45">
        <f>D112</f>
        <v>1596900</v>
      </c>
      <c r="E111" s="46">
        <f>E112</f>
        <v>1596741.4</v>
      </c>
      <c r="F111" s="47">
        <f>F112</f>
        <v>158.60000000009313</v>
      </c>
    </row>
    <row r="112" spans="1:6" ht="100.5" customHeight="1">
      <c r="A112" s="42" t="s">
        <v>392</v>
      </c>
      <c r="B112" s="49" t="s">
        <v>27</v>
      </c>
      <c r="C112" s="50" t="s">
        <v>388</v>
      </c>
      <c r="D112" s="45">
        <f>D113</f>
        <v>1596900</v>
      </c>
      <c r="E112" s="52">
        <f>E114</f>
        <v>1596741.4</v>
      </c>
      <c r="F112" s="53">
        <f>F113</f>
        <v>158.60000000009313</v>
      </c>
    </row>
    <row r="113" spans="1:6" ht="100.5" customHeight="1">
      <c r="A113" s="42" t="s">
        <v>393</v>
      </c>
      <c r="B113" s="49" t="s">
        <v>27</v>
      </c>
      <c r="C113" s="50" t="s">
        <v>391</v>
      </c>
      <c r="D113" s="45">
        <f>D114</f>
        <v>1596900</v>
      </c>
      <c r="E113" s="52">
        <f>E114</f>
        <v>1596741.4</v>
      </c>
      <c r="F113" s="53">
        <f>F114</f>
        <v>158.60000000009313</v>
      </c>
    </row>
    <row r="114" spans="1:6" ht="100.5" customHeight="1">
      <c r="A114" s="42" t="s">
        <v>394</v>
      </c>
      <c r="B114" s="49" t="s">
        <v>27</v>
      </c>
      <c r="C114" s="50" t="s">
        <v>389</v>
      </c>
      <c r="D114" s="101">
        <v>1596900</v>
      </c>
      <c r="E114" s="54">
        <v>1596741.4</v>
      </c>
      <c r="F114" s="53">
        <f>D114-E114</f>
        <v>158.60000000009313</v>
      </c>
    </row>
    <row r="115" spans="1:6" ht="78" customHeight="1">
      <c r="A115" s="42" t="s">
        <v>405</v>
      </c>
      <c r="B115" s="43" t="s">
        <v>27</v>
      </c>
      <c r="C115" s="44" t="s">
        <v>402</v>
      </c>
      <c r="D115" s="45">
        <f aca="true" t="shared" si="11" ref="D115:F116">D116</f>
        <v>22500</v>
      </c>
      <c r="E115" s="45">
        <f t="shared" si="11"/>
        <v>22500</v>
      </c>
      <c r="F115" s="45" t="str">
        <f t="shared" si="11"/>
        <v>-</v>
      </c>
    </row>
    <row r="116" spans="1:6" ht="100.5" customHeight="1">
      <c r="A116" s="48" t="s">
        <v>303</v>
      </c>
      <c r="B116" s="43" t="s">
        <v>27</v>
      </c>
      <c r="C116" s="50" t="s">
        <v>404</v>
      </c>
      <c r="D116" s="45">
        <f t="shared" si="11"/>
        <v>22500</v>
      </c>
      <c r="E116" s="45">
        <f t="shared" si="11"/>
        <v>22500</v>
      </c>
      <c r="F116" s="45" t="str">
        <f t="shared" si="11"/>
        <v>-</v>
      </c>
    </row>
    <row r="117" spans="1:6" ht="100.5" customHeight="1">
      <c r="A117" s="48" t="s">
        <v>307</v>
      </c>
      <c r="B117" s="43" t="s">
        <v>27</v>
      </c>
      <c r="C117" s="50" t="s">
        <v>403</v>
      </c>
      <c r="D117" s="45">
        <f aca="true" t="shared" si="12" ref="D117:F118">D118</f>
        <v>22500</v>
      </c>
      <c r="E117" s="45">
        <f t="shared" si="12"/>
        <v>22500</v>
      </c>
      <c r="F117" s="53" t="str">
        <f t="shared" si="12"/>
        <v>-</v>
      </c>
    </row>
    <row r="118" spans="1:6" ht="100.5" customHeight="1">
      <c r="A118" s="96" t="s">
        <v>329</v>
      </c>
      <c r="B118" s="43" t="s">
        <v>27</v>
      </c>
      <c r="C118" s="50" t="s">
        <v>408</v>
      </c>
      <c r="D118" s="45">
        <f t="shared" si="12"/>
        <v>22500</v>
      </c>
      <c r="E118" s="46">
        <f t="shared" si="12"/>
        <v>22500</v>
      </c>
      <c r="F118" s="47" t="str">
        <f t="shared" si="12"/>
        <v>-</v>
      </c>
    </row>
    <row r="119" spans="1:6" ht="100.5" customHeight="1">
      <c r="A119" s="48" t="s">
        <v>35</v>
      </c>
      <c r="B119" s="49" t="s">
        <v>27</v>
      </c>
      <c r="C119" s="50" t="s">
        <v>409</v>
      </c>
      <c r="D119" s="45">
        <f>D120</f>
        <v>22500</v>
      </c>
      <c r="E119" s="52">
        <f>E121</f>
        <v>22500</v>
      </c>
      <c r="F119" s="53" t="str">
        <f>F120</f>
        <v>-</v>
      </c>
    </row>
    <row r="120" spans="1:6" ht="100.5" customHeight="1">
      <c r="A120" s="48" t="s">
        <v>36</v>
      </c>
      <c r="B120" s="49" t="s">
        <v>27</v>
      </c>
      <c r="C120" s="50" t="s">
        <v>410</v>
      </c>
      <c r="D120" s="45">
        <f>D121</f>
        <v>22500</v>
      </c>
      <c r="E120" s="52">
        <f>E121</f>
        <v>22500</v>
      </c>
      <c r="F120" s="53" t="str">
        <f>F121</f>
        <v>-</v>
      </c>
    </row>
    <row r="121" spans="1:6" ht="100.5" customHeight="1">
      <c r="A121" s="48" t="s">
        <v>322</v>
      </c>
      <c r="B121" s="49" t="s">
        <v>27</v>
      </c>
      <c r="C121" s="50" t="s">
        <v>411</v>
      </c>
      <c r="D121" s="101">
        <v>22500</v>
      </c>
      <c r="E121" s="54">
        <v>22500</v>
      </c>
      <c r="F121" s="53" t="s">
        <v>14</v>
      </c>
    </row>
    <row r="122" spans="1:6" ht="72" customHeight="1">
      <c r="A122" s="42" t="s">
        <v>51</v>
      </c>
      <c r="B122" s="43" t="s">
        <v>27</v>
      </c>
      <c r="C122" s="44" t="s">
        <v>246</v>
      </c>
      <c r="D122" s="45">
        <f>D123+D130</f>
        <v>2585300</v>
      </c>
      <c r="E122" s="46">
        <f>E130+E123</f>
        <v>1545097.68</v>
      </c>
      <c r="F122" s="47">
        <f>D122-E122</f>
        <v>1040202.3200000001</v>
      </c>
    </row>
    <row r="123" spans="1:6" ht="46.5" customHeight="1">
      <c r="A123" s="102" t="s">
        <v>316</v>
      </c>
      <c r="B123" s="49" t="s">
        <v>27</v>
      </c>
      <c r="C123" s="60" t="s">
        <v>317</v>
      </c>
      <c r="D123" s="45">
        <f aca="true" t="shared" si="13" ref="D123:F124">D124</f>
        <v>104500</v>
      </c>
      <c r="E123" s="45">
        <f t="shared" si="13"/>
        <v>99894</v>
      </c>
      <c r="F123" s="47">
        <f t="shared" si="13"/>
        <v>4606</v>
      </c>
    </row>
    <row r="124" spans="1:6" ht="100.5" customHeight="1">
      <c r="A124" s="58" t="s">
        <v>179</v>
      </c>
      <c r="B124" s="59" t="s">
        <v>27</v>
      </c>
      <c r="C124" s="60" t="s">
        <v>180</v>
      </c>
      <c r="D124" s="45">
        <f t="shared" si="13"/>
        <v>104500</v>
      </c>
      <c r="E124" s="46">
        <f t="shared" si="13"/>
        <v>99894</v>
      </c>
      <c r="F124" s="47">
        <f t="shared" si="13"/>
        <v>4606</v>
      </c>
    </row>
    <row r="125" spans="1:6" ht="84.75" customHeight="1">
      <c r="A125" s="58" t="s">
        <v>181</v>
      </c>
      <c r="B125" s="59" t="s">
        <v>27</v>
      </c>
      <c r="C125" s="60" t="s">
        <v>182</v>
      </c>
      <c r="D125" s="45">
        <f>D126</f>
        <v>104500</v>
      </c>
      <c r="E125" s="46">
        <f>E126</f>
        <v>99894</v>
      </c>
      <c r="F125" s="47">
        <f>F126</f>
        <v>4606</v>
      </c>
    </row>
    <row r="126" spans="1:6" ht="220.5" customHeight="1">
      <c r="A126" s="58" t="s">
        <v>183</v>
      </c>
      <c r="B126" s="59" t="s">
        <v>27</v>
      </c>
      <c r="C126" s="61" t="s">
        <v>287</v>
      </c>
      <c r="D126" s="45">
        <f aca="true" t="shared" si="14" ref="D126:E128">D127</f>
        <v>104500</v>
      </c>
      <c r="E126" s="46">
        <f t="shared" si="14"/>
        <v>99894</v>
      </c>
      <c r="F126" s="47">
        <f>F127</f>
        <v>4606</v>
      </c>
    </row>
    <row r="127" spans="1:6" ht="72" customHeight="1">
      <c r="A127" s="58" t="s">
        <v>184</v>
      </c>
      <c r="B127" s="59" t="s">
        <v>27</v>
      </c>
      <c r="C127" s="62" t="s">
        <v>286</v>
      </c>
      <c r="D127" s="45">
        <f t="shared" si="14"/>
        <v>104500</v>
      </c>
      <c r="E127" s="46">
        <f t="shared" si="14"/>
        <v>99894</v>
      </c>
      <c r="F127" s="47">
        <f>F128</f>
        <v>4606</v>
      </c>
    </row>
    <row r="128" spans="1:6" ht="81.75" customHeight="1">
      <c r="A128" s="58" t="s">
        <v>185</v>
      </c>
      <c r="B128" s="59" t="s">
        <v>27</v>
      </c>
      <c r="C128" s="62" t="s">
        <v>284</v>
      </c>
      <c r="D128" s="45">
        <f t="shared" si="14"/>
        <v>104500</v>
      </c>
      <c r="E128" s="46">
        <f t="shared" si="14"/>
        <v>99894</v>
      </c>
      <c r="F128" s="47">
        <f>F129</f>
        <v>4606</v>
      </c>
    </row>
    <row r="129" spans="1:6" ht="81.75" customHeight="1">
      <c r="A129" s="58" t="s">
        <v>322</v>
      </c>
      <c r="B129" s="59">
        <v>200</v>
      </c>
      <c r="C129" s="62" t="s">
        <v>285</v>
      </c>
      <c r="D129" s="101">
        <v>104500</v>
      </c>
      <c r="E129" s="57">
        <v>99894</v>
      </c>
      <c r="F129" s="47">
        <f>D129-E129</f>
        <v>4606</v>
      </c>
    </row>
    <row r="130" spans="1:6" ht="50.25" customHeight="1">
      <c r="A130" s="42" t="s">
        <v>52</v>
      </c>
      <c r="B130" s="43" t="s">
        <v>27</v>
      </c>
      <c r="C130" s="44" t="s">
        <v>247</v>
      </c>
      <c r="D130" s="45">
        <f>D132</f>
        <v>2480800</v>
      </c>
      <c r="E130" s="46">
        <f>E131</f>
        <v>1445203.68</v>
      </c>
      <c r="F130" s="47">
        <f>IF(OR(D130="-",E130&gt;=D130),"-",D130-IF(E130="-",0,E130))</f>
        <v>1035596.3200000001</v>
      </c>
    </row>
    <row r="131" spans="1:6" ht="111.75" customHeight="1">
      <c r="A131" s="42" t="str">
        <f>'[1]117_2'!A179</f>
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</c>
      <c r="B131" s="43" t="s">
        <v>27</v>
      </c>
      <c r="C131" s="50" t="s">
        <v>248</v>
      </c>
      <c r="D131" s="45">
        <f>D130</f>
        <v>2480800</v>
      </c>
      <c r="E131" s="46">
        <f>E132</f>
        <v>1445203.68</v>
      </c>
      <c r="F131" s="47">
        <f>D131-E131</f>
        <v>1035596.3200000001</v>
      </c>
    </row>
    <row r="132" spans="1:6" ht="74.25" customHeight="1">
      <c r="A132" s="42" t="str">
        <f>'[1]117_2'!A180</f>
        <v>Подпрограмма «Благоустройство территории Киселевского сельского поселения» </v>
      </c>
      <c r="B132" s="49" t="s">
        <v>27</v>
      </c>
      <c r="C132" s="50" t="s">
        <v>249</v>
      </c>
      <c r="D132" s="45">
        <f>D133+D137+D141</f>
        <v>2480800</v>
      </c>
      <c r="E132" s="45">
        <f>E133+E141+E137</f>
        <v>1445203.68</v>
      </c>
      <c r="F132" s="47">
        <f>F131</f>
        <v>1035596.3200000001</v>
      </c>
    </row>
    <row r="133" spans="1:6" ht="213" customHeight="1">
      <c r="A133" s="96" t="s">
        <v>171</v>
      </c>
      <c r="B133" s="49" t="s">
        <v>27</v>
      </c>
      <c r="C133" s="50" t="s">
        <v>250</v>
      </c>
      <c r="D133" s="51">
        <f>D134</f>
        <v>1463300</v>
      </c>
      <c r="E133" s="52">
        <f>E134</f>
        <v>675304.36</v>
      </c>
      <c r="F133" s="53">
        <f>IF(OR(D133="-",E133&gt;=D133),"-",D133-IF(E133="-",0,E133))</f>
        <v>787995.64</v>
      </c>
    </row>
    <row r="134" spans="1:6" ht="83.25" customHeight="1">
      <c r="A134" s="48" t="s">
        <v>35</v>
      </c>
      <c r="B134" s="49" t="s">
        <v>27</v>
      </c>
      <c r="C134" s="50" t="s">
        <v>251</v>
      </c>
      <c r="D134" s="51">
        <f>D135</f>
        <v>1463300</v>
      </c>
      <c r="E134" s="52">
        <f>E136</f>
        <v>675304.36</v>
      </c>
      <c r="F134" s="53">
        <f>IF(OR(D134="-",E134&gt;=D134),"-",D134-IF(E134="-",0,E134))</f>
        <v>787995.64</v>
      </c>
    </row>
    <row r="135" spans="1:6" ht="83.25" customHeight="1">
      <c r="A135" s="48" t="s">
        <v>36</v>
      </c>
      <c r="B135" s="49" t="s">
        <v>27</v>
      </c>
      <c r="C135" s="50" t="s">
        <v>252</v>
      </c>
      <c r="D135" s="51">
        <f>D136</f>
        <v>1463300</v>
      </c>
      <c r="E135" s="52">
        <f>E136</f>
        <v>675304.36</v>
      </c>
      <c r="F135" s="53">
        <f>IF(OR(D135="-",E135&gt;=D135),"-",D135-IF(E135="-",0,E135))</f>
        <v>787995.64</v>
      </c>
    </row>
    <row r="136" spans="1:6" ht="83.25" customHeight="1">
      <c r="A136" s="48" t="s">
        <v>322</v>
      </c>
      <c r="B136" s="49" t="s">
        <v>27</v>
      </c>
      <c r="C136" s="50" t="s">
        <v>253</v>
      </c>
      <c r="D136" s="103">
        <v>1463300</v>
      </c>
      <c r="E136" s="54">
        <v>675304.36</v>
      </c>
      <c r="F136" s="53">
        <f>IF(OR(D136="-",E136&gt;=D136),"-",D136-IF(E136="-",0,E136))</f>
        <v>787995.64</v>
      </c>
    </row>
    <row r="137" spans="1:6" ht="210" customHeight="1">
      <c r="A137" s="96" t="s">
        <v>172</v>
      </c>
      <c r="B137" s="49" t="s">
        <v>27</v>
      </c>
      <c r="C137" s="50" t="s">
        <v>289</v>
      </c>
      <c r="D137" s="63">
        <f>D139</f>
        <v>110000</v>
      </c>
      <c r="E137" s="52">
        <f aca="true" t="shared" si="15" ref="E137:F139">E138</f>
        <v>60353</v>
      </c>
      <c r="F137" s="53">
        <f t="shared" si="15"/>
        <v>49647</v>
      </c>
    </row>
    <row r="138" spans="1:6" ht="83.25" customHeight="1">
      <c r="A138" s="48" t="s">
        <v>35</v>
      </c>
      <c r="B138" s="49" t="s">
        <v>27</v>
      </c>
      <c r="C138" s="50" t="s">
        <v>254</v>
      </c>
      <c r="D138" s="63">
        <f>D140</f>
        <v>110000</v>
      </c>
      <c r="E138" s="52">
        <f t="shared" si="15"/>
        <v>60353</v>
      </c>
      <c r="F138" s="53">
        <f t="shared" si="15"/>
        <v>49647</v>
      </c>
    </row>
    <row r="139" spans="1:6" ht="83.25" customHeight="1">
      <c r="A139" s="48" t="s">
        <v>36</v>
      </c>
      <c r="B139" s="49" t="s">
        <v>27</v>
      </c>
      <c r="C139" s="50" t="s">
        <v>255</v>
      </c>
      <c r="D139" s="45">
        <f>D140</f>
        <v>110000</v>
      </c>
      <c r="E139" s="52">
        <f t="shared" si="15"/>
        <v>60353</v>
      </c>
      <c r="F139" s="53">
        <f t="shared" si="15"/>
        <v>49647</v>
      </c>
    </row>
    <row r="140" spans="1:6" ht="83.25" customHeight="1">
      <c r="A140" s="48" t="s">
        <v>323</v>
      </c>
      <c r="B140" s="49" t="s">
        <v>27</v>
      </c>
      <c r="C140" s="50" t="s">
        <v>256</v>
      </c>
      <c r="D140" s="101">
        <v>110000</v>
      </c>
      <c r="E140" s="54">
        <v>60353</v>
      </c>
      <c r="F140" s="53">
        <f>D140-E140</f>
        <v>49647</v>
      </c>
    </row>
    <row r="141" spans="1:6" ht="213" customHeight="1">
      <c r="A141" s="96" t="s">
        <v>173</v>
      </c>
      <c r="B141" s="49" t="s">
        <v>27</v>
      </c>
      <c r="C141" s="50" t="s">
        <v>257</v>
      </c>
      <c r="D141" s="45">
        <f aca="true" t="shared" si="16" ref="D141:E143">D142</f>
        <v>907500</v>
      </c>
      <c r="E141" s="52">
        <f>E142</f>
        <v>709546.32</v>
      </c>
      <c r="F141" s="53">
        <f>IF(OR(D141="-",E141&gt;=D141),"-",D141-IF(E141="-",0,E141))</f>
        <v>197953.68000000005</v>
      </c>
    </row>
    <row r="142" spans="1:6" ht="90.75" customHeight="1">
      <c r="A142" s="48" t="s">
        <v>35</v>
      </c>
      <c r="B142" s="49" t="s">
        <v>27</v>
      </c>
      <c r="C142" s="50" t="s">
        <v>258</v>
      </c>
      <c r="D142" s="45">
        <f t="shared" si="16"/>
        <v>907500</v>
      </c>
      <c r="E142" s="52">
        <f t="shared" si="16"/>
        <v>709546.32</v>
      </c>
      <c r="F142" s="53">
        <f>IF(OR(D142="-",E142&gt;=D142),"-",D142-IF(E142="-",0,E142))</f>
        <v>197953.68000000005</v>
      </c>
    </row>
    <row r="143" spans="1:6" ht="90.75" customHeight="1">
      <c r="A143" s="48" t="s">
        <v>36</v>
      </c>
      <c r="B143" s="49" t="s">
        <v>27</v>
      </c>
      <c r="C143" s="50" t="s">
        <v>259</v>
      </c>
      <c r="D143" s="45">
        <f t="shared" si="16"/>
        <v>907500</v>
      </c>
      <c r="E143" s="52">
        <f t="shared" si="16"/>
        <v>709546.32</v>
      </c>
      <c r="F143" s="53">
        <f>IF(OR(D143="-",E143&gt;=D143),"-",D143-IF(E143="-",0,E143))</f>
        <v>197953.68000000005</v>
      </c>
    </row>
    <row r="144" spans="1:6" ht="96" customHeight="1">
      <c r="A144" s="48" t="s">
        <v>322</v>
      </c>
      <c r="B144" s="49" t="s">
        <v>27</v>
      </c>
      <c r="C144" s="50" t="s">
        <v>260</v>
      </c>
      <c r="D144" s="101">
        <v>907500</v>
      </c>
      <c r="E144" s="54">
        <v>709546.32</v>
      </c>
      <c r="F144" s="53">
        <f>IF(OR(D144="-",E144&gt;=D144),"-",D144-IF(E144="-",0,E144))</f>
        <v>197953.68000000005</v>
      </c>
    </row>
    <row r="145" spans="1:6" ht="36" customHeight="1">
      <c r="A145" s="42" t="s">
        <v>53</v>
      </c>
      <c r="B145" s="43" t="s">
        <v>27</v>
      </c>
      <c r="C145" s="44" t="s">
        <v>261</v>
      </c>
      <c r="D145" s="45">
        <f aca="true" t="shared" si="17" ref="D145:E149">D146</f>
        <v>20000</v>
      </c>
      <c r="E145" s="46" t="str">
        <f t="shared" si="17"/>
        <v>-</v>
      </c>
      <c r="F145" s="47">
        <f aca="true" t="shared" si="18" ref="F145:F151">F146</f>
        <v>20000</v>
      </c>
    </row>
    <row r="146" spans="1:6" ht="63" customHeight="1">
      <c r="A146" s="42" t="s">
        <v>54</v>
      </c>
      <c r="B146" s="43" t="s">
        <v>27</v>
      </c>
      <c r="C146" s="44" t="s">
        <v>262</v>
      </c>
      <c r="D146" s="45">
        <f t="shared" si="17"/>
        <v>20000</v>
      </c>
      <c r="E146" s="46" t="str">
        <f t="shared" si="17"/>
        <v>-</v>
      </c>
      <c r="F146" s="47">
        <f t="shared" si="18"/>
        <v>20000</v>
      </c>
    </row>
    <row r="147" spans="1:6" ht="63" customHeight="1">
      <c r="A147" s="42" t="s">
        <v>174</v>
      </c>
      <c r="B147" s="43" t="s">
        <v>27</v>
      </c>
      <c r="C147" s="50" t="s">
        <v>263</v>
      </c>
      <c r="D147" s="51">
        <f t="shared" si="17"/>
        <v>20000</v>
      </c>
      <c r="E147" s="52" t="str">
        <f t="shared" si="17"/>
        <v>-</v>
      </c>
      <c r="F147" s="53">
        <f t="shared" si="18"/>
        <v>20000</v>
      </c>
    </row>
    <row r="148" spans="1:6" ht="90.75" customHeight="1">
      <c r="A148" s="42" t="str">
        <f>'[1]117_2'!A65</f>
        <v>Подпрограмма "Развитие муниципального управления и муниципальной службы в Киселевском сельском поселении"</v>
      </c>
      <c r="B148" s="43" t="s">
        <v>27</v>
      </c>
      <c r="C148" s="50" t="s">
        <v>264</v>
      </c>
      <c r="D148" s="51">
        <f t="shared" si="17"/>
        <v>20000</v>
      </c>
      <c r="E148" s="52" t="str">
        <f t="shared" si="17"/>
        <v>-</v>
      </c>
      <c r="F148" s="53">
        <f t="shared" si="18"/>
        <v>20000</v>
      </c>
    </row>
    <row r="149" spans="1:6" ht="177.75" customHeight="1">
      <c r="A149" s="42" t="str">
        <f>'[1]117_2'!$A$70</f>
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</c>
      <c r="B149" s="43" t="s">
        <v>27</v>
      </c>
      <c r="C149" s="50" t="s">
        <v>265</v>
      </c>
      <c r="D149" s="51">
        <f t="shared" si="17"/>
        <v>20000</v>
      </c>
      <c r="E149" s="52" t="str">
        <f t="shared" si="17"/>
        <v>-</v>
      </c>
      <c r="F149" s="53">
        <f t="shared" si="18"/>
        <v>20000</v>
      </c>
    </row>
    <row r="150" spans="1:6" ht="72" customHeight="1">
      <c r="A150" s="48" t="s">
        <v>35</v>
      </c>
      <c r="B150" s="49" t="s">
        <v>27</v>
      </c>
      <c r="C150" s="50" t="s">
        <v>266</v>
      </c>
      <c r="D150" s="51">
        <f>D151</f>
        <v>20000</v>
      </c>
      <c r="E150" s="52" t="str">
        <f>E152</f>
        <v>-</v>
      </c>
      <c r="F150" s="53">
        <f t="shared" si="18"/>
        <v>20000</v>
      </c>
    </row>
    <row r="151" spans="1:6" ht="72" customHeight="1">
      <c r="A151" s="48" t="s">
        <v>36</v>
      </c>
      <c r="B151" s="49" t="s">
        <v>27</v>
      </c>
      <c r="C151" s="50" t="s">
        <v>267</v>
      </c>
      <c r="D151" s="51">
        <f>D152</f>
        <v>20000</v>
      </c>
      <c r="E151" s="52" t="str">
        <f>E152</f>
        <v>-</v>
      </c>
      <c r="F151" s="53">
        <f t="shared" si="18"/>
        <v>20000</v>
      </c>
    </row>
    <row r="152" spans="1:6" ht="87" customHeight="1">
      <c r="A152" s="48" t="s">
        <v>322</v>
      </c>
      <c r="B152" s="49" t="s">
        <v>27</v>
      </c>
      <c r="C152" s="50" t="s">
        <v>268</v>
      </c>
      <c r="D152" s="103">
        <v>20000</v>
      </c>
      <c r="E152" s="54" t="s">
        <v>14</v>
      </c>
      <c r="F152" s="53">
        <f>D152</f>
        <v>20000</v>
      </c>
    </row>
    <row r="153" spans="1:6" ht="48.75" customHeight="1">
      <c r="A153" s="42" t="s">
        <v>55</v>
      </c>
      <c r="B153" s="43" t="s">
        <v>27</v>
      </c>
      <c r="C153" s="44" t="s">
        <v>269</v>
      </c>
      <c r="D153" s="45">
        <f aca="true" t="shared" si="19" ref="D153:E155">D154</f>
        <v>5840300</v>
      </c>
      <c r="E153" s="46">
        <f t="shared" si="19"/>
        <v>3148174.49</v>
      </c>
      <c r="F153" s="47">
        <f>F154</f>
        <v>2692125.51</v>
      </c>
    </row>
    <row r="154" spans="1:6" ht="48.75" customHeight="1">
      <c r="A154" s="42" t="s">
        <v>59</v>
      </c>
      <c r="B154" s="43" t="s">
        <v>27</v>
      </c>
      <c r="C154" s="44" t="s">
        <v>270</v>
      </c>
      <c r="D154" s="45">
        <f>D155</f>
        <v>5840300</v>
      </c>
      <c r="E154" s="46">
        <f t="shared" si="19"/>
        <v>3148174.49</v>
      </c>
      <c r="F154" s="47">
        <f>F155</f>
        <v>2692125.51</v>
      </c>
    </row>
    <row r="155" spans="1:6" ht="57.75" customHeight="1">
      <c r="A155" s="42" t="str">
        <f>'[1]117_2'!A195</f>
        <v>Муниципальная программа Киселевского сельского поселения « Развитие культуры»</v>
      </c>
      <c r="B155" s="43" t="s">
        <v>27</v>
      </c>
      <c r="C155" s="50" t="s">
        <v>271</v>
      </c>
      <c r="D155" s="45">
        <f t="shared" si="19"/>
        <v>5840300</v>
      </c>
      <c r="E155" s="46">
        <f t="shared" si="19"/>
        <v>3148174.49</v>
      </c>
      <c r="F155" s="47">
        <f>F156</f>
        <v>2692125.51</v>
      </c>
    </row>
    <row r="156" spans="1:6" ht="57.75" customHeight="1">
      <c r="A156" s="42" t="str">
        <f>'[1]117_2'!A209</f>
        <v>Подпрограмма «Организация досуга» </v>
      </c>
      <c r="B156" s="43" t="s">
        <v>27</v>
      </c>
      <c r="C156" s="50" t="s">
        <v>373</v>
      </c>
      <c r="D156" s="45">
        <f>D157</f>
        <v>5840300</v>
      </c>
      <c r="E156" s="45">
        <f>E157</f>
        <v>3148174.49</v>
      </c>
      <c r="F156" s="47">
        <f>D156-E156</f>
        <v>2692125.51</v>
      </c>
    </row>
    <row r="157" spans="1:6" ht="147" customHeight="1">
      <c r="A157" s="42" t="str">
        <f>'[1]117_2'!A210</f>
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</c>
      <c r="B157" s="43" t="s">
        <v>27</v>
      </c>
      <c r="C157" s="50" t="s">
        <v>374</v>
      </c>
      <c r="D157" s="45">
        <f>D160</f>
        <v>5840300</v>
      </c>
      <c r="E157" s="46">
        <f>E160</f>
        <v>3148174.49</v>
      </c>
      <c r="F157" s="47">
        <f>F160</f>
        <v>2692125.51</v>
      </c>
    </row>
    <row r="158" spans="1:6" ht="93" customHeight="1">
      <c r="A158" s="48" t="s">
        <v>56</v>
      </c>
      <c r="B158" s="49" t="s">
        <v>27</v>
      </c>
      <c r="C158" s="50" t="s">
        <v>375</v>
      </c>
      <c r="D158" s="51">
        <f>D159</f>
        <v>5840300</v>
      </c>
      <c r="E158" s="52">
        <f>E160</f>
        <v>3148174.49</v>
      </c>
      <c r="F158" s="53">
        <f>IF(OR(D158="-",E158&gt;=D158),"-",D158-IF(E158="-",0,E158))</f>
        <v>2692125.51</v>
      </c>
    </row>
    <row r="159" spans="1:6" ht="45" customHeight="1">
      <c r="A159" s="48" t="s">
        <v>57</v>
      </c>
      <c r="B159" s="49" t="s">
        <v>27</v>
      </c>
      <c r="C159" s="50" t="s">
        <v>376</v>
      </c>
      <c r="D159" s="51">
        <f>D160</f>
        <v>5840300</v>
      </c>
      <c r="E159" s="52">
        <f>E160</f>
        <v>3148174.49</v>
      </c>
      <c r="F159" s="53">
        <f>IF(OR(D159="-",E159&gt;=D159),"-",D159-IF(E159="-",0,E159))</f>
        <v>2692125.51</v>
      </c>
    </row>
    <row r="160" spans="1:6" ht="189" customHeight="1">
      <c r="A160" s="48" t="s">
        <v>58</v>
      </c>
      <c r="B160" s="49" t="s">
        <v>27</v>
      </c>
      <c r="C160" s="50" t="s">
        <v>377</v>
      </c>
      <c r="D160" s="103">
        <v>5840300</v>
      </c>
      <c r="E160" s="54">
        <v>3148174.49</v>
      </c>
      <c r="F160" s="53">
        <f>IF(OR(D160="-",E160&gt;=D160),"-",D160-IF(E160="-",0,E160))</f>
        <v>2692125.51</v>
      </c>
    </row>
    <row r="161" spans="1:6" ht="39" customHeight="1">
      <c r="A161" s="42" t="s">
        <v>282</v>
      </c>
      <c r="B161" s="43" t="s">
        <v>27</v>
      </c>
      <c r="C161" s="44" t="s">
        <v>283</v>
      </c>
      <c r="D161" s="45">
        <f>D162</f>
        <v>300000</v>
      </c>
      <c r="E161" s="46">
        <f>E162</f>
        <v>168273.91</v>
      </c>
      <c r="F161" s="47">
        <f>D161-E161</f>
        <v>131726.09</v>
      </c>
    </row>
    <row r="162" spans="1:6" ht="31.5" customHeight="1">
      <c r="A162" s="42" t="s">
        <v>63</v>
      </c>
      <c r="B162" s="43" t="s">
        <v>27</v>
      </c>
      <c r="C162" s="44" t="s">
        <v>272</v>
      </c>
      <c r="D162" s="45">
        <f>D163</f>
        <v>300000</v>
      </c>
      <c r="E162" s="45">
        <f>E163</f>
        <v>168273.91</v>
      </c>
      <c r="F162" s="47">
        <f>IF(OR(D162="-",E162&gt;=D162),"-",D162-IF(E162="-",0,E162))</f>
        <v>131726.09</v>
      </c>
    </row>
    <row r="163" spans="1:6" ht="82.5" customHeight="1">
      <c r="A163" s="42" t="s">
        <v>174</v>
      </c>
      <c r="B163" s="43" t="s">
        <v>27</v>
      </c>
      <c r="C163" s="50" t="s">
        <v>273</v>
      </c>
      <c r="D163" s="45">
        <f aca="true" t="shared" si="20" ref="D163:F165">D166</f>
        <v>300000</v>
      </c>
      <c r="E163" s="46">
        <f>E164</f>
        <v>168273.91</v>
      </c>
      <c r="F163" s="47">
        <f t="shared" si="20"/>
        <v>131726.09</v>
      </c>
    </row>
    <row r="164" spans="1:6" ht="147" customHeight="1">
      <c r="A164" s="42" t="str">
        <f>'[1]117_2'!A229</f>
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</c>
      <c r="B164" s="43" t="s">
        <v>27</v>
      </c>
      <c r="C164" s="50" t="s">
        <v>274</v>
      </c>
      <c r="D164" s="45">
        <f t="shared" si="20"/>
        <v>300000</v>
      </c>
      <c r="E164" s="46">
        <f>E165</f>
        <v>168273.91</v>
      </c>
      <c r="F164" s="47">
        <f t="shared" si="20"/>
        <v>131726.09</v>
      </c>
    </row>
    <row r="165" spans="1:6" ht="270.75" customHeight="1">
      <c r="A165" s="96" t="s">
        <v>175</v>
      </c>
      <c r="B165" s="43" t="s">
        <v>27</v>
      </c>
      <c r="C165" s="50" t="s">
        <v>275</v>
      </c>
      <c r="D165" s="45">
        <f t="shared" si="20"/>
        <v>300000</v>
      </c>
      <c r="E165" s="46">
        <f>E168</f>
        <v>168273.91</v>
      </c>
      <c r="F165" s="47">
        <f t="shared" si="20"/>
        <v>131726.09</v>
      </c>
    </row>
    <row r="166" spans="1:6" ht="57" customHeight="1">
      <c r="A166" s="48" t="s">
        <v>60</v>
      </c>
      <c r="B166" s="49" t="s">
        <v>27</v>
      </c>
      <c r="C166" s="50" t="s">
        <v>278</v>
      </c>
      <c r="D166" s="51">
        <f>D167</f>
        <v>300000</v>
      </c>
      <c r="E166" s="52">
        <f>E168</f>
        <v>168273.91</v>
      </c>
      <c r="F166" s="53">
        <f>IF(OR(D166="-",E166&gt;=D166),"-",D166-IF(E166="-",0,E166))</f>
        <v>131726.09</v>
      </c>
    </row>
    <row r="167" spans="1:6" ht="73.5" customHeight="1">
      <c r="A167" s="48" t="s">
        <v>61</v>
      </c>
      <c r="B167" s="49" t="s">
        <v>27</v>
      </c>
      <c r="C167" s="50" t="s">
        <v>279</v>
      </c>
      <c r="D167" s="51">
        <f>D168</f>
        <v>300000</v>
      </c>
      <c r="E167" s="52">
        <f>E168</f>
        <v>168273.91</v>
      </c>
      <c r="F167" s="53">
        <f>IF(OR(D167="-",E167&gt;=D167),"-",D167-IF(E167="-",0,E167))</f>
        <v>131726.09</v>
      </c>
    </row>
    <row r="168" spans="1:6" ht="84.75" customHeight="1">
      <c r="A168" s="48" t="s">
        <v>62</v>
      </c>
      <c r="B168" s="49" t="s">
        <v>27</v>
      </c>
      <c r="C168" s="50" t="s">
        <v>280</v>
      </c>
      <c r="D168" s="103">
        <v>300000</v>
      </c>
      <c r="E168" s="54">
        <v>168273.91</v>
      </c>
      <c r="F168" s="53">
        <f>IF(OR(D168="-",E168&gt;=D168),"-",D168-IF(E168="-",0,E168))</f>
        <v>131726.09</v>
      </c>
    </row>
    <row r="169" spans="1:6" ht="35.25" customHeight="1">
      <c r="A169" s="42" t="s">
        <v>64</v>
      </c>
      <c r="B169" s="43" t="s">
        <v>27</v>
      </c>
      <c r="C169" s="44" t="s">
        <v>276</v>
      </c>
      <c r="D169" s="45">
        <f>D170</f>
        <v>75000</v>
      </c>
      <c r="E169" s="46">
        <f>E170</f>
        <v>53925</v>
      </c>
      <c r="F169" s="47">
        <f>F170</f>
        <v>21075</v>
      </c>
    </row>
    <row r="170" spans="1:6" ht="62.25" customHeight="1">
      <c r="A170" s="42" t="s">
        <v>66</v>
      </c>
      <c r="B170" s="43" t="s">
        <v>27</v>
      </c>
      <c r="C170" s="44" t="s">
        <v>277</v>
      </c>
      <c r="D170" s="45">
        <f>D171</f>
        <v>75000</v>
      </c>
      <c r="E170" s="46">
        <f aca="true" t="shared" si="21" ref="E170:E175">E171</f>
        <v>53925</v>
      </c>
      <c r="F170" s="47">
        <f>F171</f>
        <v>21075</v>
      </c>
    </row>
    <row r="171" spans="1:6" ht="81" customHeight="1">
      <c r="A171" s="42" t="str">
        <f>'[1]117_2'!A243</f>
        <v>Муниципальная прогрмма Киселевсого сельского поселения "Развитие физической культуры и спорта"</v>
      </c>
      <c r="B171" s="49" t="s">
        <v>27</v>
      </c>
      <c r="C171" s="50" t="s">
        <v>378</v>
      </c>
      <c r="D171" s="51">
        <f>D172</f>
        <v>75000</v>
      </c>
      <c r="E171" s="52">
        <f t="shared" si="21"/>
        <v>53925</v>
      </c>
      <c r="F171" s="53">
        <f>F172</f>
        <v>21075</v>
      </c>
    </row>
    <row r="172" spans="1:6" ht="75.75" customHeight="1">
      <c r="A172" s="42" t="str">
        <f>'[1]117_2'!A244</f>
        <v>Подпрограмма «Развитие массовой физической культуры и спорта Киселевского сельского поселения»</v>
      </c>
      <c r="B172" s="49" t="s">
        <v>27</v>
      </c>
      <c r="C172" s="50" t="s">
        <v>379</v>
      </c>
      <c r="D172" s="51">
        <f>D173</f>
        <v>75000</v>
      </c>
      <c r="E172" s="52">
        <f t="shared" si="21"/>
        <v>53925</v>
      </c>
      <c r="F172" s="53">
        <f>F173</f>
        <v>21075</v>
      </c>
    </row>
    <row r="173" spans="1:6" ht="181.5" customHeight="1">
      <c r="A173" s="96" t="s">
        <v>176</v>
      </c>
      <c r="B173" s="49" t="s">
        <v>27</v>
      </c>
      <c r="C173" s="50" t="s">
        <v>380</v>
      </c>
      <c r="D173" s="51">
        <f>D174+D177</f>
        <v>75000</v>
      </c>
      <c r="E173" s="52">
        <f>E174+E177</f>
        <v>53925</v>
      </c>
      <c r="F173" s="53">
        <f>D173-E173</f>
        <v>21075</v>
      </c>
    </row>
    <row r="174" spans="1:6" ht="147" customHeight="1">
      <c r="A174" s="48" t="s">
        <v>30</v>
      </c>
      <c r="B174" s="49" t="s">
        <v>27</v>
      </c>
      <c r="C174" s="50" t="s">
        <v>381</v>
      </c>
      <c r="D174" s="51">
        <f>D175</f>
        <v>25000</v>
      </c>
      <c r="E174" s="52">
        <f t="shared" si="21"/>
        <v>16000</v>
      </c>
      <c r="F174" s="53">
        <f>F175</f>
        <v>9000</v>
      </c>
    </row>
    <row r="175" spans="1:6" ht="69.75" customHeight="1">
      <c r="A175" s="48" t="s">
        <v>31</v>
      </c>
      <c r="B175" s="49" t="s">
        <v>27</v>
      </c>
      <c r="C175" s="50" t="s">
        <v>386</v>
      </c>
      <c r="D175" s="51">
        <f>D176</f>
        <v>25000</v>
      </c>
      <c r="E175" s="52">
        <f t="shared" si="21"/>
        <v>16000</v>
      </c>
      <c r="F175" s="53">
        <f>F176</f>
        <v>9000</v>
      </c>
    </row>
    <row r="176" spans="1:6" ht="132" customHeight="1">
      <c r="A176" s="48" t="s">
        <v>65</v>
      </c>
      <c r="B176" s="49" t="s">
        <v>27</v>
      </c>
      <c r="C176" s="50" t="s">
        <v>385</v>
      </c>
      <c r="D176" s="103">
        <v>25000</v>
      </c>
      <c r="E176" s="54">
        <v>16000</v>
      </c>
      <c r="F176" s="53">
        <f>D176-E176</f>
        <v>9000</v>
      </c>
    </row>
    <row r="177" spans="1:6" ht="74.25" customHeight="1">
      <c r="A177" s="48" t="s">
        <v>35</v>
      </c>
      <c r="B177" s="49" t="s">
        <v>27</v>
      </c>
      <c r="C177" s="50" t="s">
        <v>384</v>
      </c>
      <c r="D177" s="51">
        <f>D178</f>
        <v>50000</v>
      </c>
      <c r="E177" s="52">
        <f>E179</f>
        <v>37925</v>
      </c>
      <c r="F177" s="53">
        <f>F178</f>
        <v>12075</v>
      </c>
    </row>
    <row r="178" spans="1:6" ht="75" customHeight="1">
      <c r="A178" s="48" t="s">
        <v>36</v>
      </c>
      <c r="B178" s="49" t="s">
        <v>27</v>
      </c>
      <c r="C178" s="50" t="s">
        <v>383</v>
      </c>
      <c r="D178" s="51">
        <f>D179</f>
        <v>50000</v>
      </c>
      <c r="E178" s="52">
        <f>E179</f>
        <v>37925</v>
      </c>
      <c r="F178" s="53">
        <f>F179</f>
        <v>12075</v>
      </c>
    </row>
    <row r="179" spans="1:6" ht="87" customHeight="1" thickBot="1">
      <c r="A179" s="48" t="s">
        <v>322</v>
      </c>
      <c r="B179" s="49" t="s">
        <v>27</v>
      </c>
      <c r="C179" s="50" t="s">
        <v>382</v>
      </c>
      <c r="D179" s="55">
        <v>50000</v>
      </c>
      <c r="E179" s="54">
        <v>37925</v>
      </c>
      <c r="F179" s="53">
        <f>D179-E179</f>
        <v>12075</v>
      </c>
    </row>
    <row r="180" spans="1:6" ht="10.5" customHeight="1" thickBot="1">
      <c r="A180" s="64"/>
      <c r="B180" s="65"/>
      <c r="C180" s="66"/>
      <c r="D180" s="67"/>
      <c r="E180" s="65"/>
      <c r="F180" s="65"/>
    </row>
    <row r="181" spans="1:6" ht="54.75" customHeight="1" thickBot="1">
      <c r="A181" s="68" t="s">
        <v>67</v>
      </c>
      <c r="B181" s="69" t="s">
        <v>68</v>
      </c>
      <c r="C181" s="70" t="s">
        <v>28</v>
      </c>
      <c r="D181" s="71">
        <v>-3213300</v>
      </c>
      <c r="E181" s="72">
        <v>-1622346.79</v>
      </c>
      <c r="F181" s="73" t="s">
        <v>69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78:F178 E110:F110 E139:E140 E143:E144 F13:F14 E38:E40 F29:F31 F16:F17 E32:F37 F38:F47 E44:E47 E65 E57:F64 E21:E28 F123 E87:E92 F87:F93 E168:F168 F55:F56 F65:F71 E68:E71 E161:F161 E80:F85">
    <cfRule type="cellIs" priority="108" dxfId="70" operator="equal" stopIfTrue="1">
      <formula>0</formula>
    </cfRule>
  </conditionalFormatting>
  <conditionalFormatting sqref="E179:F179">
    <cfRule type="cellIs" priority="107" dxfId="70" operator="equal" stopIfTrue="1">
      <formula>0</formula>
    </cfRule>
  </conditionalFormatting>
  <conditionalFormatting sqref="E181:F181">
    <cfRule type="cellIs" priority="106" dxfId="70" operator="equal" stopIfTrue="1">
      <formula>0</formula>
    </cfRule>
  </conditionalFormatting>
  <conditionalFormatting sqref="E94:F94">
    <cfRule type="cellIs" priority="167" dxfId="70" operator="equal" stopIfTrue="1">
      <formula>0</formula>
    </cfRule>
  </conditionalFormatting>
  <conditionalFormatting sqref="E95:F95">
    <cfRule type="cellIs" priority="166" dxfId="70" operator="equal" stopIfTrue="1">
      <formula>0</formula>
    </cfRule>
  </conditionalFormatting>
  <conditionalFormatting sqref="E96:F96 E98:F102">
    <cfRule type="cellIs" priority="165" dxfId="70" operator="equal" stopIfTrue="1">
      <formula>0</formula>
    </cfRule>
  </conditionalFormatting>
  <conditionalFormatting sqref="E107:F107">
    <cfRule type="cellIs" priority="160" dxfId="70" operator="equal" stopIfTrue="1">
      <formula>0</formula>
    </cfRule>
  </conditionalFormatting>
  <conditionalFormatting sqref="E108:F108">
    <cfRule type="cellIs" priority="159" dxfId="70" operator="equal" stopIfTrue="1">
      <formula>0</formula>
    </cfRule>
  </conditionalFormatting>
  <conditionalFormatting sqref="E109:F109">
    <cfRule type="cellIs" priority="158" dxfId="70" operator="equal" stopIfTrue="1">
      <formula>0</formula>
    </cfRule>
  </conditionalFormatting>
  <conditionalFormatting sqref="E122:F122">
    <cfRule type="cellIs" priority="156" dxfId="70" operator="equal" stopIfTrue="1">
      <formula>0</formula>
    </cfRule>
  </conditionalFormatting>
  <conditionalFormatting sqref="E130:F131 F132">
    <cfRule type="cellIs" priority="152" dxfId="70" operator="equal" stopIfTrue="1">
      <formula>0</formula>
    </cfRule>
  </conditionalFormatting>
  <conditionalFormatting sqref="E134:F134">
    <cfRule type="cellIs" priority="151" dxfId="70" operator="equal" stopIfTrue="1">
      <formula>0</formula>
    </cfRule>
  </conditionalFormatting>
  <conditionalFormatting sqref="E135:F135">
    <cfRule type="cellIs" priority="150" dxfId="70" operator="equal" stopIfTrue="1">
      <formula>0</formula>
    </cfRule>
  </conditionalFormatting>
  <conditionalFormatting sqref="E136:F136 F137:F144">
    <cfRule type="cellIs" priority="149" dxfId="70" operator="equal" stopIfTrue="1">
      <formula>0</formula>
    </cfRule>
  </conditionalFormatting>
  <conditionalFormatting sqref="E145:F145">
    <cfRule type="cellIs" priority="148" dxfId="70" operator="equal" stopIfTrue="1">
      <formula>0</formula>
    </cfRule>
  </conditionalFormatting>
  <conditionalFormatting sqref="E146:F146">
    <cfRule type="cellIs" priority="144" dxfId="70" operator="equal" stopIfTrue="1">
      <formula>0</formula>
    </cfRule>
  </conditionalFormatting>
  <conditionalFormatting sqref="E150:F150">
    <cfRule type="cellIs" priority="143" dxfId="70" operator="equal" stopIfTrue="1">
      <formula>0</formula>
    </cfRule>
  </conditionalFormatting>
  <conditionalFormatting sqref="E151:F151">
    <cfRule type="cellIs" priority="142" dxfId="70" operator="equal" stopIfTrue="1">
      <formula>0</formula>
    </cfRule>
  </conditionalFormatting>
  <conditionalFormatting sqref="E152:F152">
    <cfRule type="cellIs" priority="141" dxfId="70" operator="equal" stopIfTrue="1">
      <formula>0</formula>
    </cfRule>
  </conditionalFormatting>
  <conditionalFormatting sqref="E153:F153">
    <cfRule type="cellIs" priority="140" dxfId="70" operator="equal" stopIfTrue="1">
      <formula>0</formula>
    </cfRule>
  </conditionalFormatting>
  <conditionalFormatting sqref="E154:F155 E157:F157 F156">
    <cfRule type="cellIs" priority="136" dxfId="70" operator="equal" stopIfTrue="1">
      <formula>0</formula>
    </cfRule>
  </conditionalFormatting>
  <conditionalFormatting sqref="E158:F158">
    <cfRule type="cellIs" priority="135" dxfId="70" operator="equal" stopIfTrue="1">
      <formula>0</formula>
    </cfRule>
  </conditionalFormatting>
  <conditionalFormatting sqref="E159:F159">
    <cfRule type="cellIs" priority="134" dxfId="70" operator="equal" stopIfTrue="1">
      <formula>0</formula>
    </cfRule>
  </conditionalFormatting>
  <conditionalFormatting sqref="E160:F160">
    <cfRule type="cellIs" priority="133" dxfId="70" operator="equal" stopIfTrue="1">
      <formula>0</formula>
    </cfRule>
  </conditionalFormatting>
  <conditionalFormatting sqref="E163:F165 F162">
    <cfRule type="cellIs" priority="128" dxfId="70" operator="equal" stopIfTrue="1">
      <formula>0</formula>
    </cfRule>
  </conditionalFormatting>
  <conditionalFormatting sqref="E166:F166">
    <cfRule type="cellIs" priority="127" dxfId="70" operator="equal" stopIfTrue="1">
      <formula>0</formula>
    </cfRule>
  </conditionalFormatting>
  <conditionalFormatting sqref="E167:F167">
    <cfRule type="cellIs" priority="126" dxfId="70" operator="equal" stopIfTrue="1">
      <formula>0</formula>
    </cfRule>
  </conditionalFormatting>
  <conditionalFormatting sqref="E169:F169">
    <cfRule type="cellIs" priority="120" dxfId="70" operator="equal" stopIfTrue="1">
      <formula>0</formula>
    </cfRule>
  </conditionalFormatting>
  <conditionalFormatting sqref="E170:F170">
    <cfRule type="cellIs" priority="113" dxfId="70" operator="equal" stopIfTrue="1">
      <formula>0</formula>
    </cfRule>
  </conditionalFormatting>
  <conditionalFormatting sqref="E174:F174">
    <cfRule type="cellIs" priority="112" dxfId="70" operator="equal" stopIfTrue="1">
      <formula>0</formula>
    </cfRule>
  </conditionalFormatting>
  <conditionalFormatting sqref="E175:F175">
    <cfRule type="cellIs" priority="111" dxfId="70" operator="equal" stopIfTrue="1">
      <formula>0</formula>
    </cfRule>
  </conditionalFormatting>
  <conditionalFormatting sqref="E176:F176">
    <cfRule type="cellIs" priority="110" dxfId="70" operator="equal" stopIfTrue="1">
      <formula>0</formula>
    </cfRule>
  </conditionalFormatting>
  <conditionalFormatting sqref="E177:F177">
    <cfRule type="cellIs" priority="109" dxfId="70" operator="equal" stopIfTrue="1">
      <formula>0</formula>
    </cfRule>
  </conditionalFormatting>
  <conditionalFormatting sqref="F106">
    <cfRule type="cellIs" priority="101" dxfId="70" operator="equal" stopIfTrue="1">
      <formula>0</formula>
    </cfRule>
  </conditionalFormatting>
  <conditionalFormatting sqref="E133:F133">
    <cfRule type="cellIs" priority="100" dxfId="70" operator="equal" stopIfTrue="1">
      <formula>0</formula>
    </cfRule>
  </conditionalFormatting>
  <conditionalFormatting sqref="E141">
    <cfRule type="cellIs" priority="98" dxfId="70" operator="equal" stopIfTrue="1">
      <formula>0</formula>
    </cfRule>
  </conditionalFormatting>
  <conditionalFormatting sqref="E147:F149">
    <cfRule type="cellIs" priority="97" dxfId="70" operator="equal" stopIfTrue="1">
      <formula>0</formula>
    </cfRule>
  </conditionalFormatting>
  <conditionalFormatting sqref="E171:F173">
    <cfRule type="cellIs" priority="95" dxfId="70" operator="equal" stopIfTrue="1">
      <formula>0</formula>
    </cfRule>
  </conditionalFormatting>
  <conditionalFormatting sqref="E138">
    <cfRule type="cellIs" priority="94" dxfId="70" operator="equal" stopIfTrue="1">
      <formula>0</formula>
    </cfRule>
  </conditionalFormatting>
  <conditionalFormatting sqref="E142">
    <cfRule type="cellIs" priority="93" dxfId="70" operator="equal" stopIfTrue="1">
      <formula>0</formula>
    </cfRule>
  </conditionalFormatting>
  <conditionalFormatting sqref="F124:F129">
    <cfRule type="cellIs" priority="73" dxfId="70" operator="equal" stopIfTrue="1">
      <formula>0</formula>
    </cfRule>
  </conditionalFormatting>
  <conditionalFormatting sqref="E124:E129">
    <cfRule type="cellIs" priority="70" dxfId="70" operator="equal" stopIfTrue="1">
      <formula>0</formula>
    </cfRule>
  </conditionalFormatting>
  <conditionalFormatting sqref="E137">
    <cfRule type="cellIs" priority="60" dxfId="70" operator="equal" stopIfTrue="1">
      <formula>0</formula>
    </cfRule>
  </conditionalFormatting>
  <conditionalFormatting sqref="E49:F49 E51:F54">
    <cfRule type="cellIs" priority="19" dxfId="70" operator="equal" stopIfTrue="1">
      <formula>0</formula>
    </cfRule>
  </conditionalFormatting>
  <conditionalFormatting sqref="E50:F50">
    <cfRule type="cellIs" priority="18" dxfId="70" operator="equal" stopIfTrue="1">
      <formula>0</formula>
    </cfRule>
  </conditionalFormatting>
  <conditionalFormatting sqref="E97:F97">
    <cfRule type="cellIs" priority="17" dxfId="70" operator="equal" stopIfTrue="1">
      <formula>0</formula>
    </cfRule>
  </conditionalFormatting>
  <conditionalFormatting sqref="E114:F114">
    <cfRule type="cellIs" priority="13" dxfId="70" operator="equal" stopIfTrue="1">
      <formula>0</formula>
    </cfRule>
  </conditionalFormatting>
  <conditionalFormatting sqref="E111:F111">
    <cfRule type="cellIs" priority="16" dxfId="70" operator="equal" stopIfTrue="1">
      <formula>0</formula>
    </cfRule>
  </conditionalFormatting>
  <conditionalFormatting sqref="E112:F112">
    <cfRule type="cellIs" priority="15" dxfId="70" operator="equal" stopIfTrue="1">
      <formula>0</formula>
    </cfRule>
  </conditionalFormatting>
  <conditionalFormatting sqref="E113:F113">
    <cfRule type="cellIs" priority="14" dxfId="70" operator="equal" stopIfTrue="1">
      <formula>0</formula>
    </cfRule>
  </conditionalFormatting>
  <conditionalFormatting sqref="E48:F48">
    <cfRule type="cellIs" priority="12" dxfId="70" operator="equal" stopIfTrue="1">
      <formula>0</formula>
    </cfRule>
  </conditionalFormatting>
  <conditionalFormatting sqref="E76:F79">
    <cfRule type="cellIs" priority="8" dxfId="70" operator="equal" stopIfTrue="1">
      <formula>0</formula>
    </cfRule>
  </conditionalFormatting>
  <conditionalFormatting sqref="E121:F121">
    <cfRule type="cellIs" priority="4" dxfId="70" operator="equal" stopIfTrue="1">
      <formula>0</formula>
    </cfRule>
  </conditionalFormatting>
  <conditionalFormatting sqref="E118:F118">
    <cfRule type="cellIs" priority="7" dxfId="70" operator="equal" stopIfTrue="1">
      <formula>0</formula>
    </cfRule>
  </conditionalFormatting>
  <conditionalFormatting sqref="E119:F119">
    <cfRule type="cellIs" priority="6" dxfId="70" operator="equal" stopIfTrue="1">
      <formula>0</formula>
    </cfRule>
  </conditionalFormatting>
  <conditionalFormatting sqref="E120:F120">
    <cfRule type="cellIs" priority="5" dxfId="70" operator="equal" stopIfTrue="1">
      <formula>0</formula>
    </cfRule>
  </conditionalFormatting>
  <conditionalFormatting sqref="F117">
    <cfRule type="cellIs" priority="3" dxfId="70" operator="equal" stopIfTrue="1">
      <formula>0</formula>
    </cfRule>
  </conditionalFormatting>
  <conditionalFormatting sqref="E73:F75">
    <cfRule type="cellIs" priority="2" dxfId="70" operator="equal" stopIfTrue="1">
      <formula>0</formula>
    </cfRule>
  </conditionalFormatting>
  <conditionalFormatting sqref="E72:F72">
    <cfRule type="cellIs" priority="1" dxfId="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F39"/>
  <sheetViews>
    <sheetView tabSelected="1" view="pageBreakPreview" zoomScaleSheetLayoutView="100" zoomScalePageLayoutView="0" workbookViewId="0" topLeftCell="C1">
      <selection activeCell="CI29" sqref="CI29"/>
    </sheetView>
  </sheetViews>
  <sheetFormatPr defaultColWidth="0.875" defaultRowHeight="12.75"/>
  <cols>
    <col min="1" max="2" width="0.875" style="3" hidden="1" customWidth="1"/>
    <col min="3" max="27" width="0.875" style="3" customWidth="1"/>
    <col min="28" max="28" width="7.125" style="3" customWidth="1"/>
    <col min="29" max="50" width="0.875" style="3" customWidth="1"/>
    <col min="51" max="51" width="12.875" style="3" customWidth="1"/>
    <col min="52" max="90" width="0.875" style="3" customWidth="1"/>
    <col min="91" max="91" width="0.6171875" style="3" customWidth="1"/>
    <col min="92" max="92" width="0.37109375" style="3" hidden="1" customWidth="1"/>
    <col min="93" max="100" width="0.875" style="3" customWidth="1"/>
    <col min="101" max="101" width="0.6171875" style="3" customWidth="1"/>
    <col min="102" max="102" width="0.875" style="3" hidden="1" customWidth="1"/>
    <col min="103" max="16384" width="0.875" style="3" customWidth="1"/>
  </cols>
  <sheetData>
    <row r="1" ht="11.25">
      <c r="DF1" s="4" t="s">
        <v>119</v>
      </c>
    </row>
    <row r="2" spans="1:110" s="5" customFormat="1" ht="25.5" customHeight="1">
      <c r="A2" s="114"/>
      <c r="B2" s="114"/>
      <c r="C2" s="239" t="s">
        <v>331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</row>
    <row r="3" spans="1:110" ht="59.25" customHeight="1">
      <c r="A3" s="235" t="s">
        <v>120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44" t="s">
        <v>121</v>
      </c>
      <c r="AD3" s="235"/>
      <c r="AE3" s="235"/>
      <c r="AF3" s="235"/>
      <c r="AG3" s="235"/>
      <c r="AH3" s="235"/>
      <c r="AI3" s="235" t="s">
        <v>122</v>
      </c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 t="s">
        <v>123</v>
      </c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 t="s">
        <v>6</v>
      </c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 t="s">
        <v>8</v>
      </c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</row>
    <row r="4" spans="1:110" s="6" customFormat="1" ht="12" customHeight="1" thickBot="1">
      <c r="A4" s="241">
        <v>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2">
        <v>2</v>
      </c>
      <c r="AD4" s="243"/>
      <c r="AE4" s="243"/>
      <c r="AF4" s="243"/>
      <c r="AG4" s="243"/>
      <c r="AH4" s="243"/>
      <c r="AI4" s="243">
        <v>3</v>
      </c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>
        <v>4</v>
      </c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>
        <v>5</v>
      </c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>
        <v>6</v>
      </c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</row>
    <row r="5" spans="1:110" ht="32.25" customHeight="1">
      <c r="A5" s="230" t="s">
        <v>70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2"/>
      <c r="AC5" s="233" t="s">
        <v>71</v>
      </c>
      <c r="AD5" s="234"/>
      <c r="AE5" s="234"/>
      <c r="AF5" s="234"/>
      <c r="AG5" s="234"/>
      <c r="AH5" s="234"/>
      <c r="AI5" s="234" t="s">
        <v>124</v>
      </c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163">
        <f>AZ14</f>
        <v>3213300</v>
      </c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88">
        <f>BW15</f>
        <v>1622346.789999999</v>
      </c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90"/>
      <c r="CO5" s="163">
        <f>CO14</f>
        <v>1622346.789999999</v>
      </c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</row>
    <row r="6" spans="1:110" ht="12" customHeight="1">
      <c r="A6" s="194" t="s">
        <v>15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6"/>
      <c r="AC6" s="197" t="s">
        <v>73</v>
      </c>
      <c r="AD6" s="197"/>
      <c r="AE6" s="197"/>
      <c r="AF6" s="197"/>
      <c r="AG6" s="197"/>
      <c r="AH6" s="198"/>
      <c r="AI6" s="201" t="s">
        <v>124</v>
      </c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8"/>
      <c r="AZ6" s="203" t="s">
        <v>125</v>
      </c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5"/>
      <c r="BW6" s="203" t="s">
        <v>125</v>
      </c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5"/>
      <c r="CO6" s="203" t="s">
        <v>125</v>
      </c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5"/>
    </row>
    <row r="7" spans="1:110" ht="32.25" customHeight="1">
      <c r="A7" s="236" t="s">
        <v>72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8"/>
      <c r="AC7" s="199"/>
      <c r="AD7" s="199"/>
      <c r="AE7" s="199"/>
      <c r="AF7" s="199"/>
      <c r="AG7" s="199"/>
      <c r="AH7" s="200"/>
      <c r="AI7" s="202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200"/>
      <c r="AZ7" s="206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8"/>
      <c r="BW7" s="206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8"/>
      <c r="CO7" s="206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8"/>
    </row>
    <row r="8" spans="1:110" ht="12" customHeight="1">
      <c r="A8" s="219" t="s">
        <v>126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1"/>
      <c r="AC8" s="201" t="s">
        <v>14</v>
      </c>
      <c r="AD8" s="197"/>
      <c r="AE8" s="197"/>
      <c r="AF8" s="197"/>
      <c r="AG8" s="197"/>
      <c r="AH8" s="198"/>
      <c r="AI8" s="201" t="s">
        <v>14</v>
      </c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8"/>
      <c r="AZ8" s="203" t="s">
        <v>125</v>
      </c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5"/>
      <c r="BW8" s="203" t="s">
        <v>125</v>
      </c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5"/>
      <c r="CO8" s="203" t="s">
        <v>125</v>
      </c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9"/>
    </row>
    <row r="9" spans="1:110" ht="12" customHeight="1">
      <c r="A9" s="211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3"/>
      <c r="AC9" s="222"/>
      <c r="AD9" s="223"/>
      <c r="AE9" s="223"/>
      <c r="AF9" s="223"/>
      <c r="AG9" s="223"/>
      <c r="AH9" s="224"/>
      <c r="AI9" s="202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200"/>
      <c r="AZ9" s="206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8"/>
      <c r="BW9" s="206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8"/>
      <c r="CO9" s="206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10"/>
    </row>
    <row r="10" spans="1:110" ht="12" customHeight="1">
      <c r="A10" s="219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1"/>
      <c r="AC10" s="202"/>
      <c r="AD10" s="199"/>
      <c r="AE10" s="199"/>
      <c r="AF10" s="199"/>
      <c r="AG10" s="199"/>
      <c r="AH10" s="200"/>
      <c r="AI10" s="201" t="s">
        <v>14</v>
      </c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8"/>
      <c r="AZ10" s="203" t="s">
        <v>125</v>
      </c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5"/>
      <c r="BW10" s="203" t="s">
        <v>125</v>
      </c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5"/>
      <c r="CO10" s="203" t="s">
        <v>125</v>
      </c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9"/>
    </row>
    <row r="11" spans="1:110" ht="29.25" customHeight="1">
      <c r="A11" s="225" t="s">
        <v>74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7"/>
      <c r="AC11" s="181" t="s">
        <v>75</v>
      </c>
      <c r="AD11" s="182"/>
      <c r="AE11" s="182"/>
      <c r="AF11" s="182"/>
      <c r="AG11" s="182"/>
      <c r="AH11" s="182"/>
      <c r="AI11" s="182" t="s">
        <v>124</v>
      </c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228" t="s">
        <v>125</v>
      </c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29"/>
      <c r="BW11" s="228" t="s">
        <v>125</v>
      </c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29"/>
      <c r="CO11" s="228" t="s">
        <v>125</v>
      </c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8"/>
    </row>
    <row r="12" spans="1:110" ht="12" customHeight="1">
      <c r="A12" s="194" t="s">
        <v>126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6"/>
      <c r="AC12" s="197"/>
      <c r="AD12" s="197"/>
      <c r="AE12" s="197"/>
      <c r="AF12" s="197"/>
      <c r="AG12" s="197"/>
      <c r="AH12" s="198"/>
      <c r="AI12" s="201" t="s">
        <v>14</v>
      </c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8"/>
      <c r="AZ12" s="203" t="s">
        <v>125</v>
      </c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5"/>
      <c r="BW12" s="203" t="s">
        <v>125</v>
      </c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5"/>
      <c r="CO12" s="203" t="s">
        <v>125</v>
      </c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9"/>
    </row>
    <row r="13" spans="1:110" ht="15" customHeight="1">
      <c r="A13" s="211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3"/>
      <c r="AC13" s="199"/>
      <c r="AD13" s="199"/>
      <c r="AE13" s="199"/>
      <c r="AF13" s="199"/>
      <c r="AG13" s="199"/>
      <c r="AH13" s="200"/>
      <c r="AI13" s="202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206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8"/>
      <c r="BW13" s="206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8"/>
      <c r="CO13" s="206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10"/>
    </row>
    <row r="14" spans="1:110" ht="19.5" customHeight="1">
      <c r="A14" s="214" t="s">
        <v>76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6"/>
      <c r="AC14" s="181" t="s">
        <v>77</v>
      </c>
      <c r="AD14" s="182"/>
      <c r="AE14" s="182"/>
      <c r="AF14" s="182"/>
      <c r="AG14" s="182"/>
      <c r="AH14" s="182"/>
      <c r="AI14" s="183" t="s">
        <v>291</v>
      </c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1"/>
      <c r="AZ14" s="163">
        <f>AZ15</f>
        <v>3213300</v>
      </c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75">
        <f>BW15</f>
        <v>1622346.789999999</v>
      </c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6"/>
      <c r="CO14" s="188">
        <f>CO15</f>
        <v>1622346.789999999</v>
      </c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8"/>
    </row>
    <row r="15" spans="1:110" ht="40.5" customHeight="1">
      <c r="A15" s="92" t="s">
        <v>76</v>
      </c>
      <c r="B15" s="93"/>
      <c r="C15" s="143" t="s">
        <v>330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5"/>
      <c r="AC15" s="181" t="s">
        <v>77</v>
      </c>
      <c r="AD15" s="182"/>
      <c r="AE15" s="182"/>
      <c r="AF15" s="182"/>
      <c r="AG15" s="182"/>
      <c r="AH15" s="182"/>
      <c r="AI15" s="183" t="s">
        <v>292</v>
      </c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1"/>
      <c r="AZ15" s="163">
        <f>AZ20+AZ19</f>
        <v>3213300</v>
      </c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75">
        <f>BW19+BW20</f>
        <v>1622346.789999999</v>
      </c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6"/>
      <c r="CO15" s="187">
        <f>BW15</f>
        <v>1622346.789999999</v>
      </c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</row>
    <row r="16" spans="1:110" ht="30.75" customHeight="1">
      <c r="A16" s="153" t="s">
        <v>127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54"/>
      <c r="AC16" s="181" t="s">
        <v>78</v>
      </c>
      <c r="AD16" s="182"/>
      <c r="AE16" s="182"/>
      <c r="AF16" s="182"/>
      <c r="AG16" s="182"/>
      <c r="AH16" s="182"/>
      <c r="AI16" s="183" t="s">
        <v>293</v>
      </c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1"/>
      <c r="AZ16" s="188">
        <f>AZ17</f>
        <v>-14104000</v>
      </c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90"/>
      <c r="BW16" s="175">
        <f>BW17</f>
        <v>-11805449.75</v>
      </c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7"/>
      <c r="CO16" s="164" t="s">
        <v>129</v>
      </c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91"/>
    </row>
    <row r="17" spans="1:110" ht="31.5" customHeight="1" thickBot="1">
      <c r="A17" s="153" t="s">
        <v>128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54"/>
      <c r="AC17" s="158" t="s">
        <v>78</v>
      </c>
      <c r="AD17" s="159"/>
      <c r="AE17" s="159"/>
      <c r="AF17" s="159"/>
      <c r="AG17" s="159"/>
      <c r="AH17" s="159"/>
      <c r="AI17" s="192" t="s">
        <v>294</v>
      </c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58"/>
      <c r="AZ17" s="163">
        <f>AZ18</f>
        <v>-14104000</v>
      </c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75">
        <f>BW18</f>
        <v>-11805449.75</v>
      </c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7"/>
      <c r="CO17" s="168" t="s">
        <v>129</v>
      </c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9"/>
    </row>
    <row r="18" spans="1:110" ht="32.25" customHeight="1" thickBot="1">
      <c r="A18" s="153" t="s">
        <v>130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54"/>
      <c r="AC18" s="158" t="s">
        <v>78</v>
      </c>
      <c r="AD18" s="159"/>
      <c r="AE18" s="159"/>
      <c r="AF18" s="159"/>
      <c r="AG18" s="159"/>
      <c r="AH18" s="159"/>
      <c r="AI18" s="160" t="s">
        <v>295</v>
      </c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2"/>
      <c r="AZ18" s="163">
        <f>AZ19</f>
        <v>-14104000</v>
      </c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75">
        <f>BW19</f>
        <v>-11805449.75</v>
      </c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7"/>
      <c r="CO18" s="168" t="s">
        <v>129</v>
      </c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9"/>
    </row>
    <row r="19" spans="1:110" ht="45" customHeight="1" thickBot="1">
      <c r="A19" s="153" t="s">
        <v>131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54"/>
      <c r="AC19" s="158" t="s">
        <v>78</v>
      </c>
      <c r="AD19" s="159"/>
      <c r="AE19" s="159"/>
      <c r="AF19" s="159"/>
      <c r="AG19" s="159"/>
      <c r="AH19" s="159"/>
      <c r="AI19" s="160" t="s">
        <v>296</v>
      </c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2"/>
      <c r="AZ19" s="163">
        <v>-14104000</v>
      </c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78">
        <v>-11805449.75</v>
      </c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80"/>
      <c r="CO19" s="168" t="s">
        <v>129</v>
      </c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9"/>
    </row>
    <row r="20" spans="1:110" ht="30" customHeight="1" thickBot="1">
      <c r="A20" s="153" t="s">
        <v>132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54"/>
      <c r="AC20" s="158" t="s">
        <v>79</v>
      </c>
      <c r="AD20" s="159"/>
      <c r="AE20" s="159"/>
      <c r="AF20" s="159"/>
      <c r="AG20" s="159"/>
      <c r="AH20" s="159"/>
      <c r="AI20" s="160" t="s">
        <v>297</v>
      </c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2"/>
      <c r="AZ20" s="163">
        <f>AZ21</f>
        <v>17317300</v>
      </c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5">
        <f>BW21</f>
        <v>13427796.54</v>
      </c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7"/>
      <c r="CO20" s="168" t="s">
        <v>129</v>
      </c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9"/>
    </row>
    <row r="21" spans="1:110" ht="31.5" customHeight="1" thickBot="1">
      <c r="A21" s="153" t="s">
        <v>133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54"/>
      <c r="AC21" s="158" t="s">
        <v>79</v>
      </c>
      <c r="AD21" s="159"/>
      <c r="AE21" s="159"/>
      <c r="AF21" s="159"/>
      <c r="AG21" s="159"/>
      <c r="AH21" s="159"/>
      <c r="AI21" s="160" t="s">
        <v>298</v>
      </c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2"/>
      <c r="AZ21" s="163">
        <f>AZ22</f>
        <v>17317300</v>
      </c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5">
        <f>BW22</f>
        <v>13427796.54</v>
      </c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7"/>
      <c r="CO21" s="168" t="s">
        <v>129</v>
      </c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9"/>
    </row>
    <row r="22" spans="1:110" ht="36" customHeight="1" thickBot="1">
      <c r="A22" s="153" t="s">
        <v>134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54"/>
      <c r="AC22" s="158" t="s">
        <v>79</v>
      </c>
      <c r="AD22" s="159"/>
      <c r="AE22" s="159"/>
      <c r="AF22" s="159"/>
      <c r="AG22" s="159"/>
      <c r="AH22" s="159"/>
      <c r="AI22" s="160" t="s">
        <v>299</v>
      </c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2"/>
      <c r="AZ22" s="163">
        <f>AZ23</f>
        <v>17317300</v>
      </c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5">
        <f>BW23</f>
        <v>13427796.54</v>
      </c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7"/>
      <c r="CO22" s="168" t="s">
        <v>129</v>
      </c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9"/>
    </row>
    <row r="23" spans="1:110" ht="45" customHeight="1" thickBot="1">
      <c r="A23" s="170" t="s">
        <v>135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2"/>
      <c r="AC23" s="158" t="s">
        <v>79</v>
      </c>
      <c r="AD23" s="159"/>
      <c r="AE23" s="159"/>
      <c r="AF23" s="159"/>
      <c r="AG23" s="159"/>
      <c r="AH23" s="159"/>
      <c r="AI23" s="160" t="s">
        <v>300</v>
      </c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2"/>
      <c r="AZ23" s="163">
        <v>17317300</v>
      </c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5">
        <v>13427796.54</v>
      </c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4"/>
      <c r="CO23" s="168" t="s">
        <v>129</v>
      </c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9"/>
    </row>
    <row r="24" spans="30:33" ht="32.25" customHeight="1">
      <c r="AD24" s="7"/>
      <c r="AE24" s="7"/>
      <c r="AF24" s="7"/>
      <c r="AG24" s="7"/>
    </row>
    <row r="25" spans="1:78" s="8" customFormat="1" ht="12.75" customHeight="1">
      <c r="A25" s="8" t="s">
        <v>136</v>
      </c>
      <c r="B25" s="9" t="s">
        <v>137</v>
      </c>
      <c r="C25" s="9"/>
      <c r="D25" s="152" t="s">
        <v>164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0"/>
      <c r="AZ25" s="10"/>
      <c r="BA25" s="10"/>
      <c r="BB25" s="155" t="s">
        <v>138</v>
      </c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</row>
    <row r="26" spans="14:78" s="8" customFormat="1" ht="9.75">
      <c r="N26" s="11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1"/>
      <c r="AH26" s="11"/>
      <c r="AI26" s="11"/>
      <c r="AJ26" s="11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</row>
    <row r="27" spans="19:97" s="8" customFormat="1" ht="9.75">
      <c r="S27" s="12"/>
      <c r="T27" s="12"/>
      <c r="U27" s="12"/>
      <c r="V27" s="12"/>
      <c r="W27" s="12"/>
      <c r="X27" s="12"/>
      <c r="Y27" s="12"/>
      <c r="AR27" s="12"/>
      <c r="AS27" s="12"/>
      <c r="AT27" s="12"/>
      <c r="AU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</row>
    <row r="28" s="8" customFormat="1" ht="9.75"/>
    <row r="29" spans="1:78" s="14" customFormat="1" ht="12.75" customHeight="1">
      <c r="A29" s="11"/>
      <c r="B29" s="11" t="s">
        <v>139</v>
      </c>
      <c r="C29" s="146" t="s">
        <v>148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0"/>
      <c r="AZ29" s="10"/>
      <c r="BA29" s="10"/>
      <c r="BB29" s="156" t="s">
        <v>140</v>
      </c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</row>
    <row r="30" spans="1:74" s="14" customFormat="1" ht="9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3"/>
      <c r="S30" s="13"/>
      <c r="T30" s="13"/>
      <c r="U30" s="13"/>
      <c r="V30" s="13"/>
      <c r="W30" s="13"/>
      <c r="X30" s="13"/>
      <c r="Y30" s="13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8"/>
      <c r="AS30" s="8"/>
      <c r="AT30" s="8"/>
      <c r="AU30" s="8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V30" s="14" t="s">
        <v>141</v>
      </c>
    </row>
    <row r="31" spans="1:104" s="14" customFormat="1" ht="9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AR31" s="12"/>
      <c r="AS31" s="12"/>
      <c r="AT31" s="12"/>
      <c r="AU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</row>
    <row r="32" spans="1:77" s="14" customFormat="1" ht="12.75" customHeight="1">
      <c r="A32" s="8" t="s">
        <v>142</v>
      </c>
      <c r="B32" s="8"/>
      <c r="C32" s="152" t="s">
        <v>142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0"/>
      <c r="AZ32" s="10"/>
      <c r="BA32" s="10"/>
      <c r="BB32" s="10"/>
      <c r="BC32" s="10"/>
      <c r="BD32" s="10"/>
      <c r="BE32" s="10"/>
      <c r="BF32" s="155" t="s">
        <v>143</v>
      </c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</row>
    <row r="33" spans="19:77" s="14" customFormat="1" ht="11.25" customHeight="1"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1"/>
      <c r="AL33" s="11"/>
      <c r="AM33" s="11"/>
      <c r="AN33" s="11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</row>
    <row r="34" s="8" customFormat="1" ht="9.75">
      <c r="AU34" s="15"/>
    </row>
    <row r="35" spans="1:35" s="8" customFormat="1" ht="9.75">
      <c r="A35" s="147"/>
      <c r="B35" s="147"/>
      <c r="C35" s="148" t="s">
        <v>406</v>
      </c>
      <c r="D35" s="148"/>
      <c r="E35" s="148"/>
      <c r="F35" s="148"/>
      <c r="G35" s="149"/>
      <c r="H35" s="149"/>
      <c r="J35" s="150" t="s">
        <v>420</v>
      </c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49">
        <v>20</v>
      </c>
      <c r="AC35" s="149"/>
      <c r="AD35" s="149"/>
      <c r="AE35" s="149"/>
      <c r="AF35" s="151" t="s">
        <v>327</v>
      </c>
      <c r="AG35" s="151"/>
      <c r="AH35" s="151"/>
      <c r="AI35" s="8" t="s">
        <v>144</v>
      </c>
    </row>
    <row r="36" ht="3" customHeight="1"/>
    <row r="38" ht="11.25">
      <c r="CH38" s="3" t="s">
        <v>145</v>
      </c>
    </row>
    <row r="39" spans="23:67" ht="11.25">
      <c r="W39" s="3" t="s">
        <v>146</v>
      </c>
      <c r="BO39" s="3" t="s">
        <v>147</v>
      </c>
    </row>
  </sheetData>
  <sheetProtection/>
  <mergeCells count="129">
    <mergeCell ref="C2:DF2"/>
    <mergeCell ref="A4:AB4"/>
    <mergeCell ref="AC4:AH4"/>
    <mergeCell ref="AI4:AY4"/>
    <mergeCell ref="AZ4:BV4"/>
    <mergeCell ref="BW4:CN4"/>
    <mergeCell ref="CO4:DF4"/>
    <mergeCell ref="A3:AB3"/>
    <mergeCell ref="AC3:AH3"/>
    <mergeCell ref="AI3:AY3"/>
    <mergeCell ref="AZ3:BV3"/>
    <mergeCell ref="BW3:CN3"/>
    <mergeCell ref="CO3:DF3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BW10:CN10"/>
    <mergeCell ref="CO10:DF10"/>
    <mergeCell ref="A11:AB11"/>
    <mergeCell ref="AC11:AH11"/>
    <mergeCell ref="AI11:AY11"/>
    <mergeCell ref="AZ11:BV11"/>
    <mergeCell ref="BW11:CN11"/>
    <mergeCell ref="CO11:DF11"/>
    <mergeCell ref="A8:AB8"/>
    <mergeCell ref="AC8:AH10"/>
    <mergeCell ref="AI8:AY9"/>
    <mergeCell ref="AZ8:BV9"/>
    <mergeCell ref="BW8:CN9"/>
    <mergeCell ref="CO8:DF9"/>
    <mergeCell ref="A9:AB9"/>
    <mergeCell ref="A10:AB10"/>
    <mergeCell ref="AI10:AY10"/>
    <mergeCell ref="AZ10:BV10"/>
    <mergeCell ref="A14:AB14"/>
    <mergeCell ref="AC14:AH14"/>
    <mergeCell ref="AI14:AY14"/>
    <mergeCell ref="AZ14:BV14"/>
    <mergeCell ref="BW14:CN14"/>
    <mergeCell ref="CO14:DF14"/>
    <mergeCell ref="A12:AB12"/>
    <mergeCell ref="AC12:AH13"/>
    <mergeCell ref="AI12:AY13"/>
    <mergeCell ref="AZ12:BV13"/>
    <mergeCell ref="BW12:CN13"/>
    <mergeCell ref="CO12:DF13"/>
    <mergeCell ref="A13:AB13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C19:AH19"/>
    <mergeCell ref="AI19:AY19"/>
    <mergeCell ref="AZ19:BV19"/>
    <mergeCell ref="BW19:CN19"/>
    <mergeCell ref="CO19:DF19"/>
    <mergeCell ref="AC15:AH15"/>
    <mergeCell ref="AI15:AY15"/>
    <mergeCell ref="AZ15:BV15"/>
    <mergeCell ref="BW15:CN15"/>
    <mergeCell ref="CO15:DF15"/>
    <mergeCell ref="AZ21:BV21"/>
    <mergeCell ref="BW21:CN21"/>
    <mergeCell ref="CO21:DF21"/>
    <mergeCell ref="A18:AB18"/>
    <mergeCell ref="AC18:AH18"/>
    <mergeCell ref="AI18:AY18"/>
    <mergeCell ref="AZ18:BV18"/>
    <mergeCell ref="BW18:CN18"/>
    <mergeCell ref="CO18:DF18"/>
    <mergeCell ref="A19:AB19"/>
    <mergeCell ref="CO23:DF23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C22:AH22"/>
    <mergeCell ref="AI22:AY22"/>
    <mergeCell ref="AZ22:BV22"/>
    <mergeCell ref="BW22:CN22"/>
    <mergeCell ref="CO22:DF22"/>
    <mergeCell ref="A23:AB23"/>
    <mergeCell ref="AC23:AH23"/>
    <mergeCell ref="AI23:AY23"/>
    <mergeCell ref="AZ23:BV23"/>
    <mergeCell ref="BW23:CN23"/>
    <mergeCell ref="BF32:BY32"/>
    <mergeCell ref="BB25:BZ25"/>
    <mergeCell ref="BB29:BZ29"/>
    <mergeCell ref="S33:AJ33"/>
    <mergeCell ref="AO33:BL33"/>
    <mergeCell ref="O26:AF26"/>
    <mergeCell ref="AK26:BH26"/>
    <mergeCell ref="Z30:AQ30"/>
    <mergeCell ref="AV30:BS30"/>
    <mergeCell ref="D25:AX25"/>
    <mergeCell ref="C15:AB15"/>
    <mergeCell ref="C29:AX29"/>
    <mergeCell ref="A35:B35"/>
    <mergeCell ref="C35:F35"/>
    <mergeCell ref="G35:H35"/>
    <mergeCell ref="J35:AA35"/>
    <mergeCell ref="AB35:AE35"/>
    <mergeCell ref="AF35:AH35"/>
    <mergeCell ref="C32:AX32"/>
    <mergeCell ref="A22:AB22"/>
  </mergeCells>
  <printOptions/>
  <pageMargins left="0.35433070866141736" right="0.35433070866141736" top="0.7874015748031497" bottom="0.7874015748031497" header="0.5118110236220472" footer="0.511811023622047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80</v>
      </c>
      <c r="B1" s="1" t="s">
        <v>1</v>
      </c>
    </row>
    <row r="2" spans="1:2" ht="12.75">
      <c r="A2" t="s">
        <v>81</v>
      </c>
      <c r="B2" s="1" t="s">
        <v>82</v>
      </c>
    </row>
    <row r="3" spans="1:2" ht="12.75">
      <c r="A3" t="s">
        <v>83</v>
      </c>
      <c r="B3" s="1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2019-02-14T11:02:42Z</cp:lastPrinted>
  <dcterms:created xsi:type="dcterms:W3CDTF">1999-06-18T11:49:53Z</dcterms:created>
  <dcterms:modified xsi:type="dcterms:W3CDTF">2019-08-08T11:39:31Z</dcterms:modified>
  <cp:category/>
  <cp:version/>
  <cp:contentType/>
  <cp:contentStatus/>
</cp:coreProperties>
</file>