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1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'Расходы'!$A$175</definedName>
    <definedName name="SIGN" localSheetId="1">'Расходы'!#REF!</definedName>
    <definedName name="SRC_CODE">#REF!</definedName>
    <definedName name="SRC_KIND">#REF!</definedName>
    <definedName name="_xlnm.Print_Area" localSheetId="0">'117_1'!$A$1:$F$51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<sst xmlns="http://schemas.openxmlformats.org/spreadsheetml/2006/main" count="756" uniqueCount="395">
  <si>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</si>
  <si>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</si>
  <si>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</si>
  <si>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</si>
  <si>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</si>
  <si>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</si>
  <si>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</si>
  <si>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</si>
  <si>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</si>
  <si>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</si>
  <si>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</si>
  <si>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</si>
  <si>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</si>
  <si>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</si>
  <si>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</si>
  <si>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</si>
  <si>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</si>
  <si>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</si>
  <si>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</si>
  <si>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</si>
  <si>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</si>
  <si>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</si>
  <si>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</si>
  <si>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</si>
  <si>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</si>
  <si>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</si>
  <si>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</si>
  <si>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</si>
  <si>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</si>
  <si>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</si>
  <si>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</si>
  <si>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</si>
  <si>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</si>
  <si>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</si>
  <si>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</si>
  <si>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</si>
  <si>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</si>
  <si>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</si>
  <si>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</si>
  <si>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</si>
  <si>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</si>
  <si>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</si>
  <si>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</si>
  <si>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</si>
  <si>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</si>
  <si>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</si>
  <si>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</si>
  <si>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</si>
  <si>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</si>
  <si>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</si>
  <si>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</si>
  <si>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</si>
  <si>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</si>
  <si>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</si>
  <si>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</si>
  <si>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</si>
  <si>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</si>
  <si>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</si>
  <si>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</si>
  <si>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</si>
  <si>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</si>
  <si>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</si>
  <si>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</si>
  <si>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</si>
  <si>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</si>
  <si>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</si>
  <si>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</si>
  <si>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</si>
  <si>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</si>
  <si>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</si>
  <si>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Социальное обеспечение населения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</si>
  <si>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</si>
  <si>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</si>
  <si>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</si>
  <si>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</si>
  <si>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</si>
  <si>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</si>
  <si>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</si>
  <si>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</si>
  <si>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</si>
  <si>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</si>
  <si>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</si>
  <si>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</si>
  <si>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</si>
  <si>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</si>
  <si>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</si>
  <si>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</si>
  <si>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</si>
  <si>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</si>
  <si>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</si>
  <si>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</si>
  <si>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</si>
  <si>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Резервный фонд Администрации Киселевского сельского поселения,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</si>
  <si>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</si>
  <si>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</si>
  <si>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</si>
  <si>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</si>
  <si>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</si>
  <si>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</si>
  <si>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</si>
  <si>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</si>
  <si>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</si>
  <si>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</si>
  <si>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</si>
  <si>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</si>
  <si>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</si>
  <si>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</si>
  <si>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</si>
  <si>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</si>
  <si>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</si>
  <si>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</si>
  <si>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</si>
  <si>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</si>
  <si>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</si>
  <si>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</si>
  <si>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</si>
  <si>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</si>
  <si>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</si>
  <si>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</si>
  <si>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</si>
  <si>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</si>
  <si>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</si>
  <si>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</si>
  <si>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000  1  11  00000  00  0000  000</t>
  </si>
  <si>
    <t>000  1  11  05000  00  0000  120</t>
  </si>
  <si>
    <t>000  1  11  05070  00  0000  120</t>
  </si>
  <si>
    <t>000  1  11  05075  10  0000  120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</si>
  <si>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</si>
  <si>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</si>
  <si>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</si>
  <si>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</si>
  <si>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</si>
  <si>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>000  2  02  03000  00  0000  151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</si>
  <si>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</si>
  <si>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</si>
  <si>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</si>
  <si>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000  2  02  30024  10  0000  151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</si>
  <si>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</si>
  <si>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</si>
  <si>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</si>
  <si>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000  2  02  35118  10  0000  151</t>
  </si>
  <si>
    <t>Иные межбюджетные трансферты</t>
  </si>
  <si>
    <t>000  2  02  04000  00  0000  151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</si>
  <si>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</si>
  <si>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000  2  02 40014  00  0000  151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</si>
  <si>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</si>
  <si>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</si>
  <si>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</si>
  <si>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</si>
  <si>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</si>
  <si>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</si>
  <si>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</si>
  <si>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</si>
  <si>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</si>
  <si>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</si>
  <si>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</si>
  <si>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</si>
  <si>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</si>
  <si>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</si>
  <si>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</si>
  <si>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</si>
  <si>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</si>
  <si>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х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</si>
  <si>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</si>
  <si>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</si>
  <si>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</si>
  <si>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</si>
  <si>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</si>
  <si>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</si>
  <si>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</si>
  <si>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</si>
  <si>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</si>
  <si>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</si>
  <si>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</si>
  <si>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</si>
  <si>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</si>
  <si>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</si>
  <si>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</si>
  <si>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</si>
  <si>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</si>
  <si>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</si>
  <si>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</si>
  <si>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</si>
  <si>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17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</si>
  <si>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</si>
  <si>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</si>
  <si>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</si>
  <si>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</si>
  <si>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</si>
  <si>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</si>
  <si>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</si>
  <si>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</si>
  <si>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</si>
  <si>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</si>
  <si>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</si>
  <si>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</si>
  <si>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</si>
  <si>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</si>
  <si>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</si>
  <si>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</si>
  <si>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</si>
  <si>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</si>
  <si>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</si>
  <si>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</si>
  <si>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 xml:space="preserve">Расходы на ремонт и содержание автомобильных дорог общего пользования местного значения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</si>
  <si>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</si>
  <si>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</si>
  <si>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</si>
  <si>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</si>
  <si>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</si>
  <si>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с внутригородским делением</t>
  </si>
  <si>
    <t>000  1  16  51050  02  0000  140</t>
  </si>
  <si>
    <t>Муниципальная программа Киселевского сельского поселения "Управление муниципальными финансами"</t>
  </si>
  <si>
    <t>Расходы н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</si>
  <si>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>Взносы в Ассоциацию "Совет муниципальных образований Ростовской области" в рамках подпрограммы "Развитие муниципального управление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</si>
  <si>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объектов"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</si>
  <si>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</si>
  <si>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на разработку проетно-сметной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</si>
  <si>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</si>
  <si>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</si>
  <si>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</si>
  <si>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</si>
  <si>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</si>
  <si>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</si>
  <si>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на 1 апреля  2017 г.</t>
  </si>
  <si>
    <t>01.04.2017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</si>
  <si>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</si>
  <si>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000  1  01  02020  01  0000  110</t>
  </si>
  <si>
    <t>Уплата прочих налогов, сборов</t>
  </si>
  <si>
    <t>Подпрограмма "Профилактика терроризма"</t>
  </si>
  <si>
    <t>Мероприятия по повышению уровня антитеррористической защищенности населения и территории поселения в рамках подпрограммы "Профилактика терроризма"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</si>
  <si>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Подпрограмма "Профилактика экстремизма"</t>
  </si>
  <si>
    <t>Расходы на информационно-пропагандистское противодействие экстремизму на территории поселения в рамках подпрограммы "Профилактика экстремизма"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</si>
  <si>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Жилищное хозяйство</t>
  </si>
  <si>
    <t>Муниципальная программа Киселевского сельского поселения "Обеспечение доступным и комфортным жильем населения Киселевского сельского поселения"</t>
  </si>
  <si>
    <t>Подпрограмма "Оказание мер государственной поддержки в улучшении жилищных условий отдельным категориям граждан"</t>
  </si>
  <si>
    <t>Расходы на ликвидацию жилищного фонда, признанного аварийным и подлежащим сносу в рамках подпрограммы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</si>
  <si>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12</t>
  </si>
  <si>
    <t>апреля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</si>
  <si>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</si>
  <si>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</si>
  <si>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</si>
  <si>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</si>
  <si>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</si>
  <si>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</si>
  <si>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</si>
  <si>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</si>
  <si>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</si>
  <si>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 xml:space="preserve">951 0104 0120000190 100 </t>
  </si>
  <si>
    <t xml:space="preserve">951 0104 0120000190 120 </t>
  </si>
  <si>
    <t xml:space="preserve">951 0104 0120000190 122 </t>
  </si>
  <si>
    <t xml:space="preserve">951 0104 0120000190 200 </t>
  </si>
  <si>
    <t xml:space="preserve">951 0104 0120000190 240 </t>
  </si>
  <si>
    <t xml:space="preserve">9510104 0120000190 244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</si>
  <si>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</si>
  <si>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</si>
  <si>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</si>
  <si>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</si>
  <si>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</si>
  <si>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</si>
  <si>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</si>
  <si>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</si>
  <si>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</si>
  <si>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</si>
  <si>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</si>
  <si>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</si>
  <si>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</si>
  <si>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</si>
  <si>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</si>
  <si>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</si>
  <si>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</si>
  <si>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</si>
  <si>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</si>
  <si>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</si>
  <si>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</si>
  <si>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</si>
  <si>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</si>
  <si>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</si>
  <si>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</si>
  <si>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</si>
  <si>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</si>
  <si>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</si>
  <si>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</si>
  <si>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</si>
  <si>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</si>
  <si>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</si>
  <si>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</si>
  <si>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</si>
  <si>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</si>
  <si>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</si>
  <si>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</si>
  <si>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</si>
  <si>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</si>
  <si>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</si>
  <si>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</si>
  <si>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</si>
  <si>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951 0309 0210000000 000 </t>
  </si>
  <si>
    <t xml:space="preserve">951 0309 0210020090 200 </t>
  </si>
  <si>
    <t xml:space="preserve">951 0309 0210020090 240 </t>
  </si>
  <si>
    <t xml:space="preserve">951 0309 0210020090 244 </t>
  </si>
  <si>
    <t xml:space="preserve">951 0309 0230000000 000 </t>
  </si>
  <si>
    <t xml:space="preserve">951 0309 0230020130 000 </t>
  </si>
  <si>
    <t xml:space="preserve">951 0309 0230020130 244 </t>
  </si>
  <si>
    <t>951 0309 0230020130 240</t>
  </si>
  <si>
    <t xml:space="preserve">951 0309 0910000000 000 </t>
  </si>
  <si>
    <t xml:space="preserve">951 0309 0910020240 000 </t>
  </si>
  <si>
    <t xml:space="preserve">951 0309 0910020240 200 </t>
  </si>
  <si>
    <t xml:space="preserve">951 0309 0910020240 240 </t>
  </si>
  <si>
    <t>951 0309 0910020240 244</t>
  </si>
  <si>
    <t xml:space="preserve">951 0309 0920000000 000 </t>
  </si>
  <si>
    <t xml:space="preserve">951 0309 0920020100 000 </t>
  </si>
  <si>
    <t xml:space="preserve">951 0309 0920020100 200 </t>
  </si>
  <si>
    <t xml:space="preserve">951 0309 0920020100 240 </t>
  </si>
  <si>
    <t>951 0309 0920020100 244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</si>
  <si>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</si>
  <si>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</si>
  <si>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</si>
  <si>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</si>
  <si>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</si>
  <si>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</si>
  <si>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</si>
  <si>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</si>
  <si>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 xml:space="preserve">951 0409 04100S3470 000 </t>
  </si>
  <si>
    <t xml:space="preserve">951 0409 04100S3470 200 </t>
  </si>
  <si>
    <t xml:space="preserve">951 0409 04100S3470 240 </t>
  </si>
  <si>
    <t xml:space="preserve">951 0409 04100S3470 244 </t>
  </si>
  <si>
    <t>951 0409 04100S3510 000</t>
  </si>
  <si>
    <t xml:space="preserve">951 0409 04100S3510 200 </t>
  </si>
  <si>
    <t xml:space="preserve">951 0409 04100S3510 240 </t>
  </si>
  <si>
    <t xml:space="preserve">951 0409 04100S3510 244 </t>
  </si>
  <si>
    <t xml:space="preserve">951 0500 0000000000 000 </t>
  </si>
  <si>
    <t xml:space="preserve">951 0501 0000000000 000 </t>
  </si>
  <si>
    <t xml:space="preserve">951 0501 0800000000 000 </t>
  </si>
  <si>
    <t xml:space="preserve">951 0501 0810000000 000 </t>
  </si>
  <si>
    <t xml:space="preserve">951 0501 0810020310 000 </t>
  </si>
  <si>
    <t xml:space="preserve">951 0501 0810020310 200 </t>
  </si>
  <si>
    <t xml:space="preserve">951 0501 0810020310 240 </t>
  </si>
  <si>
    <t xml:space="preserve">951 0501 0810020310 244 </t>
  </si>
  <si>
    <t xml:space="preserve">951 0503 0000000000 000 </t>
  </si>
  <si>
    <t xml:space="preserve">951 0503 0500000000 000 </t>
  </si>
  <si>
    <t xml:space="preserve">951 0503 0520000000 000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</si>
  <si>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</si>
  <si>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</si>
  <si>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</si>
  <si>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</si>
  <si>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</si>
  <si>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</si>
  <si>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</si>
  <si>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</si>
  <si>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</si>
  <si>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</si>
  <si>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</si>
  <si>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</si>
  <si>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</si>
  <si>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</si>
  <si>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</si>
  <si>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</si>
  <si>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</si>
  <si>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</si>
  <si>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</si>
  <si>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</si>
  <si>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</si>
  <si>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</si>
  <si>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</si>
  <si>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951 0801 0620000000 000 </t>
  </si>
  <si>
    <t xml:space="preserve">951 0801 0620000590 000 </t>
  </si>
  <si>
    <t xml:space="preserve">951 0801 0620000590 600 </t>
  </si>
  <si>
    <t xml:space="preserve">951 0801 0620000590 610 </t>
  </si>
  <si>
    <t xml:space="preserve">951 0801 0620000590 611 </t>
  </si>
  <si>
    <t xml:space="preserve">951 1000 0000000000 000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</si>
  <si>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</si>
  <si>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</si>
  <si>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</si>
  <si>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</si>
  <si>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951 1001 0330011020 300 </t>
  </si>
  <si>
    <t xml:space="preserve">951 1001 0330011020 320 </t>
  </si>
  <si>
    <t xml:space="preserve">951 1001 0330011020 321 </t>
  </si>
  <si>
    <t xml:space="preserve">951 1003 0000000000 000 </t>
  </si>
  <si>
    <t xml:space="preserve">951 1003 9900000000 000 </t>
  </si>
  <si>
    <t xml:space="preserve">951 1003 9990000000 000 </t>
  </si>
  <si>
    <t xml:space="preserve">951 1003 9990090300 000 </t>
  </si>
  <si>
    <t xml:space="preserve">951 1003 9990090300 300 </t>
  </si>
  <si>
    <t xml:space="preserve">951 1003 9990090300 320 </t>
  </si>
  <si>
    <t xml:space="preserve">951 1003 9990090300 321 </t>
  </si>
  <si>
    <t xml:space="preserve">951 1100 0000000000 000 </t>
  </si>
  <si>
    <t xml:space="preserve">951 1102 0000000000 000 </t>
  </si>
  <si>
    <t xml:space="preserve">951 1102 0700000000 000 </t>
  </si>
  <si>
    <t xml:space="preserve">951 1102 0710000000 000 </t>
  </si>
  <si>
    <t xml:space="preserve">951 1102 0710020340 000 </t>
  </si>
  <si>
    <t xml:space="preserve">951 1102 0710020340 100 </t>
  </si>
  <si>
    <t xml:space="preserve">951 1102 0710020340 120 </t>
  </si>
  <si>
    <t xml:space="preserve">951 1102 0710020340 123 </t>
  </si>
  <si>
    <t xml:space="preserve">951 1102 0710020340 200 </t>
  </si>
  <si>
    <t xml:space="preserve">951 1102 0710020340 240 </t>
  </si>
  <si>
    <t xml:space="preserve">951 11020710020340 244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</si>
</sst>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/>
    </xf>
    <xf numFmtId="0" fontId="13" fillId="0" borderId="35" xfId="0" applyFont="1" applyBorder="1" applyAlignment="1">
      <alignment/>
    </xf>
    <xf numFmtId="49" fontId="13" fillId="0" borderId="36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center" wrapText="1"/>
    </xf>
    <xf numFmtId="49" fontId="13" fillId="0" borderId="38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right"/>
    </xf>
    <xf numFmtId="49" fontId="13" fillId="0" borderId="25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 wrapText="1"/>
    </xf>
    <xf numFmtId="49" fontId="13" fillId="0" borderId="42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4" fontId="47" fillId="0" borderId="38" xfId="0" applyNumberFormat="1" applyFont="1" applyBorder="1" applyAlignment="1">
      <alignment horizontal="right"/>
    </xf>
    <xf numFmtId="4" fontId="47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46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left" vertical="center" wrapText="1" indent="2"/>
    </xf>
    <xf numFmtId="0" fontId="6" fillId="0" borderId="56" xfId="0" applyFont="1" applyBorder="1" applyAlignment="1">
      <alignment horizontal="left" vertical="center" wrapText="1" indent="2"/>
    </xf>
    <xf numFmtId="0" fontId="6" fillId="0" borderId="57" xfId="0" applyFont="1" applyBorder="1" applyAlignment="1">
      <alignment horizontal="left" vertical="center" wrapText="1" indent="2"/>
    </xf>
    <xf numFmtId="49" fontId="6" fillId="0" borderId="58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49" fontId="6" fillId="0" borderId="6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9" fontId="6" fillId="0" borderId="3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45" xfId="0" applyFont="1" applyBorder="1" applyAlignment="1">
      <alignment horizontal="left" vertical="center" wrapText="1" indent="2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6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70" xfId="0" applyNumberFormat="1" applyFont="1" applyBorder="1" applyAlignment="1">
      <alignment horizontal="center"/>
    </xf>
    <xf numFmtId="2" fontId="9" fillId="0" borderId="69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71" xfId="0" applyNumberFormat="1" applyFont="1" applyBorder="1" applyAlignment="1">
      <alignment horizontal="center"/>
    </xf>
    <xf numFmtId="0" fontId="6" fillId="0" borderId="72" xfId="0" applyFont="1" applyBorder="1" applyAlignment="1">
      <alignment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wrapText="1"/>
    </xf>
    <xf numFmtId="4" fontId="9" fillId="0" borderId="4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46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86">
          <cell r="A86" t="str">
    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08">
          <cell r="A108" t="str">
    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    </cell>
        </row>
        <row r="109">
          <cell r="A109" t="str">
            <v>Подпрограмма "Пожарная безопасность"</v>
          </cell>
        </row>
        <row r="118">
          <cell r="A118" t="str">
            <v>Подпрограмма "Обеспечение безопасности на водных объектах"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8">
          <cell r="A228" t="str">
            <v>Муниципальная программа Киселевскогосельского поселения "Муниипальная политика"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35">
          <cell r="A235" t="str">
            <v>Непрограммные расходы органа местного самоуправления Киселевского сельского поселения</v>
          </cell>
        </row>
        <row r="236">
          <cell r="A236" t="str">
            <v>Иные непрограммные расходы</v>
          </cell>
        </row>
        <row r="237">
          <cell r="A237" t="str">
    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1"/>
  <sheetViews>
    <sheetView zoomScaleSheetLayoutView="70" zoomScalePageLayoutView="0" workbookViewId="0" topLeftCell="A1">
      <selection activeCell="B4" sqref="B4:C4"/>
    </sheetView>
  </sheetViews>
  <sheetFormatPr defaultColWidth="9.00390625" defaultRowHeight="12.75"/>
  <cols>
    <col min="1" max="1" width="35.125" style="54" customWidth="1"/>
    <col min="2" max="2" width="4.375" style="0" customWidth="1"/>
    <col min="3" max="3" width="28.875" style="0" customWidth="1"/>
    <col min="4" max="4" width="15.625" style="56" customWidth="1"/>
    <col min="5" max="5" width="12.875" style="56" customWidth="1"/>
    <col min="6" max="6" width="14.125" style="0" customWidth="1"/>
  </cols>
  <sheetData>
    <row r="1" spans="3:6" ht="12.75">
      <c r="C1" s="96" t="s">
        <v>189</v>
      </c>
      <c r="D1" s="96"/>
      <c r="E1" s="96"/>
      <c r="F1" s="96"/>
    </row>
    <row r="2" spans="4:5" ht="12.75">
      <c r="D2"/>
      <c r="E2" s="15"/>
    </row>
    <row r="3" spans="1:6" ht="15.75" customHeight="1" thickBot="1">
      <c r="A3" s="97" t="s">
        <v>190</v>
      </c>
      <c r="B3" s="97"/>
      <c r="C3" s="97"/>
      <c r="D3" s="97"/>
      <c r="E3" s="98"/>
      <c r="F3" s="55" t="s">
        <v>2</v>
      </c>
    </row>
    <row r="4" spans="2:6" ht="12.75">
      <c r="B4" s="99" t="s">
        <v>224</v>
      </c>
      <c r="C4" s="99"/>
      <c r="E4" s="56" t="s">
        <v>191</v>
      </c>
      <c r="F4" s="57" t="s">
        <v>9</v>
      </c>
    </row>
    <row r="5" spans="2:6" ht="12.75">
      <c r="B5" s="47"/>
      <c r="C5" s="47"/>
      <c r="E5" s="56" t="s">
        <v>192</v>
      </c>
      <c r="F5" s="58" t="s">
        <v>225</v>
      </c>
    </row>
    <row r="6" spans="1:6" ht="12.75">
      <c r="A6" s="59" t="s">
        <v>193</v>
      </c>
      <c r="B6" s="56"/>
      <c r="C6" s="56"/>
      <c r="E6" s="56" t="s">
        <v>194</v>
      </c>
      <c r="F6" s="60">
        <v>4228119</v>
      </c>
    </row>
    <row r="7" spans="1:6" ht="12.75" customHeight="1">
      <c r="A7" s="100" t="s">
        <v>195</v>
      </c>
      <c r="B7" s="100"/>
      <c r="C7" s="100"/>
      <c r="E7" s="56" t="s">
        <v>196</v>
      </c>
      <c r="F7" s="60">
        <v>951</v>
      </c>
    </row>
    <row r="8" spans="1:6" ht="12.75">
      <c r="A8" s="46" t="s">
        <v>197</v>
      </c>
      <c r="B8" s="56"/>
      <c r="C8" s="56"/>
      <c r="E8" s="56" t="s">
        <v>198</v>
      </c>
      <c r="F8" s="60">
        <v>60626425</v>
      </c>
    </row>
    <row r="9" spans="1:6" ht="12.75">
      <c r="A9" s="59" t="s">
        <v>199</v>
      </c>
      <c r="B9" s="56"/>
      <c r="C9" s="56"/>
      <c r="F9" s="60"/>
    </row>
    <row r="10" spans="1:6" ht="13.5" thickBot="1">
      <c r="A10" s="59" t="s">
        <v>200</v>
      </c>
      <c r="B10" s="56"/>
      <c r="C10" s="56"/>
      <c r="F10" s="61">
        <v>383</v>
      </c>
    </row>
    <row r="11" spans="1:6" ht="23.25" customHeight="1">
      <c r="A11" s="101" t="s">
        <v>201</v>
      </c>
      <c r="B11" s="101"/>
      <c r="C11" s="101"/>
      <c r="D11" s="101"/>
      <c r="E11" s="101"/>
      <c r="F11" s="101"/>
    </row>
    <row r="12" spans="1:6" ht="51" customHeight="1">
      <c r="A12" s="62" t="s">
        <v>149</v>
      </c>
      <c r="B12" s="62" t="s">
        <v>5</v>
      </c>
      <c r="C12" s="62" t="s">
        <v>202</v>
      </c>
      <c r="D12" s="62" t="s">
        <v>203</v>
      </c>
      <c r="E12" s="62" t="s">
        <v>6</v>
      </c>
      <c r="F12" s="62" t="s">
        <v>8</v>
      </c>
    </row>
    <row r="13" spans="1:6" s="64" customFormat="1" ht="13.5" thickBot="1">
      <c r="A13" s="63">
        <v>1</v>
      </c>
      <c r="B13" s="63">
        <v>2</v>
      </c>
      <c r="C13" s="63">
        <v>3</v>
      </c>
      <c r="D13" s="63" t="s">
        <v>0</v>
      </c>
      <c r="E13" s="63" t="s">
        <v>1</v>
      </c>
      <c r="F13" s="63" t="s">
        <v>7</v>
      </c>
    </row>
    <row r="14" spans="1:6" ht="12.75">
      <c r="A14" s="21" t="s">
        <v>94</v>
      </c>
      <c r="B14" s="18" t="s">
        <v>4</v>
      </c>
      <c r="C14" s="22" t="s">
        <v>95</v>
      </c>
      <c r="D14" s="48">
        <f>D15+D42</f>
        <v>16040100</v>
      </c>
      <c r="E14" s="48">
        <f>E15+E42</f>
        <v>2515761.36</v>
      </c>
      <c r="F14" s="49">
        <f>IF(OR(D14="-",E14&gt;=D14),"-",D14-IF(E14="-",0,E14))</f>
        <v>13524338.64</v>
      </c>
    </row>
    <row r="15" spans="1:6" ht="39">
      <c r="A15" s="23" t="s">
        <v>96</v>
      </c>
      <c r="B15" s="24" t="s">
        <v>4</v>
      </c>
      <c r="C15" s="25" t="s">
        <v>97</v>
      </c>
      <c r="D15" s="50">
        <f>D16+D21+D24+D32</f>
        <v>12508000</v>
      </c>
      <c r="E15" s="50">
        <f>E16+E21+E24+E35+E39</f>
        <v>2352231.36</v>
      </c>
      <c r="F15" s="51">
        <f>D15-E15</f>
        <v>10155768.64</v>
      </c>
    </row>
    <row r="16" spans="1:6" ht="12.75">
      <c r="A16" s="23" t="s">
        <v>16</v>
      </c>
      <c r="B16" s="27" t="s">
        <v>4</v>
      </c>
      <c r="C16" s="25" t="s">
        <v>98</v>
      </c>
      <c r="D16" s="50">
        <f>D17</f>
        <v>6900000</v>
      </c>
      <c r="E16" s="50">
        <f>E17</f>
        <v>1049944.8299999998</v>
      </c>
      <c r="F16" s="52">
        <f aca="true" t="shared" si="0" ref="F16:F51">IF(OR(D16="-",E16&gt;=D16),"-",D16-IF(E16="-",0,E16))</f>
        <v>5850055.17</v>
      </c>
    </row>
    <row r="17" spans="1:6" ht="12.75">
      <c r="A17" s="23" t="s">
        <v>17</v>
      </c>
      <c r="B17" s="25" t="s">
        <v>4</v>
      </c>
      <c r="C17" s="25" t="s">
        <v>99</v>
      </c>
      <c r="D17" s="50">
        <f>D18</f>
        <v>6900000</v>
      </c>
      <c r="E17" s="50">
        <f>E18+E20+E19</f>
        <v>1049944.8299999998</v>
      </c>
      <c r="F17" s="52">
        <f t="shared" si="0"/>
        <v>5850055.17</v>
      </c>
    </row>
    <row r="18" spans="1:6" ht="105">
      <c r="A18" s="23" t="s">
        <v>100</v>
      </c>
      <c r="B18" s="25" t="s">
        <v>4</v>
      </c>
      <c r="C18" s="25" t="s">
        <v>101</v>
      </c>
      <c r="D18" s="50">
        <v>6900000</v>
      </c>
      <c r="E18" s="50">
        <v>1049394.77</v>
      </c>
      <c r="F18" s="52">
        <f t="shared" si="0"/>
        <v>5850605.23</v>
      </c>
    </row>
    <row r="19" spans="1:6" ht="171">
      <c r="A19" s="23" t="s">
        <v>226</v>
      </c>
      <c r="B19" s="25" t="s">
        <v>4</v>
      </c>
      <c r="C19" s="25" t="s">
        <v>227</v>
      </c>
      <c r="D19" s="50" t="s">
        <v>14</v>
      </c>
      <c r="E19" s="50">
        <v>515.89</v>
      </c>
      <c r="F19" s="52" t="str">
        <f>IF(OR(D19="-",E19&gt;=D19),"-",D19-IF(E19="-",0,E19))</f>
        <v>-</v>
      </c>
    </row>
    <row r="20" spans="1:6" ht="66">
      <c r="A20" s="23" t="s">
        <v>102</v>
      </c>
      <c r="B20" s="25" t="s">
        <v>4</v>
      </c>
      <c r="C20" s="25" t="s">
        <v>103</v>
      </c>
      <c r="D20" s="53">
        <v>0</v>
      </c>
      <c r="E20" s="50">
        <v>34.17</v>
      </c>
      <c r="F20" s="52" t="str">
        <f t="shared" si="0"/>
        <v>-</v>
      </c>
    </row>
    <row r="21" spans="1:6" ht="12.75">
      <c r="A21" s="23" t="s">
        <v>18</v>
      </c>
      <c r="B21" s="25" t="s">
        <v>4</v>
      </c>
      <c r="C21" s="25" t="s">
        <v>104</v>
      </c>
      <c r="D21" s="50">
        <f>D22</f>
        <v>380000</v>
      </c>
      <c r="E21" s="50">
        <f>E22</f>
        <v>224359.32</v>
      </c>
      <c r="F21" s="52">
        <f t="shared" si="0"/>
        <v>155640.68</v>
      </c>
    </row>
    <row r="22" spans="1:6" ht="29.25" customHeight="1">
      <c r="A22" s="23" t="s">
        <v>19</v>
      </c>
      <c r="B22" s="25" t="s">
        <v>4</v>
      </c>
      <c r="C22" s="25" t="s">
        <v>105</v>
      </c>
      <c r="D22" s="50">
        <f>D23</f>
        <v>380000</v>
      </c>
      <c r="E22" s="50">
        <f>E23</f>
        <v>224359.32</v>
      </c>
      <c r="F22" s="52">
        <f t="shared" si="0"/>
        <v>155640.68</v>
      </c>
    </row>
    <row r="23" spans="1:6" ht="12.75">
      <c r="A23" s="23" t="s">
        <v>19</v>
      </c>
      <c r="B23" s="25" t="s">
        <v>4</v>
      </c>
      <c r="C23" s="25" t="s">
        <v>106</v>
      </c>
      <c r="D23" s="50">
        <v>380000</v>
      </c>
      <c r="E23" s="50">
        <v>224359.32</v>
      </c>
      <c r="F23" s="52">
        <f t="shared" si="0"/>
        <v>155640.68</v>
      </c>
    </row>
    <row r="24" spans="1:6" ht="12.75">
      <c r="A24" s="23" t="s">
        <v>20</v>
      </c>
      <c r="B24" s="25" t="s">
        <v>4</v>
      </c>
      <c r="C24" s="25" t="s">
        <v>107</v>
      </c>
      <c r="D24" s="50">
        <f>D25+D27</f>
        <v>5227000</v>
      </c>
      <c r="E24" s="50">
        <f>E25+E27</f>
        <v>1070211.96</v>
      </c>
      <c r="F24" s="52">
        <f t="shared" si="0"/>
        <v>4156788.04</v>
      </c>
    </row>
    <row r="25" spans="1:6" ht="12.75">
      <c r="A25" s="23" t="s">
        <v>21</v>
      </c>
      <c r="B25" s="25" t="s">
        <v>4</v>
      </c>
      <c r="C25" s="25" t="s">
        <v>108</v>
      </c>
      <c r="D25" s="50">
        <v>140000</v>
      </c>
      <c r="E25" s="50">
        <f>E26</f>
        <v>3945.17</v>
      </c>
      <c r="F25" s="52">
        <f t="shared" si="0"/>
        <v>136054.83</v>
      </c>
    </row>
    <row r="26" spans="1:6" ht="66">
      <c r="A26" s="23" t="s">
        <v>22</v>
      </c>
      <c r="B26" s="25" t="s">
        <v>4</v>
      </c>
      <c r="C26" s="25" t="s">
        <v>109</v>
      </c>
      <c r="D26" s="50">
        <v>140000</v>
      </c>
      <c r="E26" s="50">
        <v>3945.17</v>
      </c>
      <c r="F26" s="52">
        <f t="shared" si="0"/>
        <v>136054.83</v>
      </c>
    </row>
    <row r="27" spans="1:6" ht="12.75">
      <c r="A27" s="23" t="s">
        <v>23</v>
      </c>
      <c r="B27" s="25" t="s">
        <v>4</v>
      </c>
      <c r="C27" s="25" t="s">
        <v>110</v>
      </c>
      <c r="D27" s="50">
        <f>D28+D30</f>
        <v>5087000</v>
      </c>
      <c r="E27" s="50">
        <f>E28+E31</f>
        <v>1066266.79</v>
      </c>
      <c r="F27" s="52">
        <f t="shared" si="0"/>
        <v>4020733.21</v>
      </c>
    </row>
    <row r="28" spans="1:6" ht="12.75">
      <c r="A28" s="23" t="s">
        <v>111</v>
      </c>
      <c r="B28" s="25" t="s">
        <v>4</v>
      </c>
      <c r="C28" s="25" t="s">
        <v>112</v>
      </c>
      <c r="D28" s="50">
        <f>D29</f>
        <v>3667000</v>
      </c>
      <c r="E28" s="50">
        <f>E29</f>
        <v>954235.72</v>
      </c>
      <c r="F28" s="52">
        <f t="shared" si="0"/>
        <v>2712764.2800000003</v>
      </c>
    </row>
    <row r="29" spans="1:6" ht="52.5">
      <c r="A29" s="23" t="s">
        <v>113</v>
      </c>
      <c r="B29" s="25" t="s">
        <v>4</v>
      </c>
      <c r="C29" s="25" t="s">
        <v>114</v>
      </c>
      <c r="D29" s="50">
        <v>3667000</v>
      </c>
      <c r="E29" s="50">
        <v>954235.72</v>
      </c>
      <c r="F29" s="52">
        <f t="shared" si="0"/>
        <v>2712764.2800000003</v>
      </c>
    </row>
    <row r="30" spans="1:6" ht="12.75">
      <c r="A30" s="23" t="s">
        <v>24</v>
      </c>
      <c r="B30" s="25" t="s">
        <v>4</v>
      </c>
      <c r="C30" s="25" t="s">
        <v>115</v>
      </c>
      <c r="D30" s="50">
        <f>D31</f>
        <v>1420000</v>
      </c>
      <c r="E30" s="50">
        <f>E31</f>
        <v>112031.07</v>
      </c>
      <c r="F30" s="52">
        <f t="shared" si="0"/>
        <v>1307968.93</v>
      </c>
    </row>
    <row r="31" spans="1:6" ht="66.75" customHeight="1">
      <c r="A31" s="23" t="s">
        <v>25</v>
      </c>
      <c r="B31" s="25" t="s">
        <v>4</v>
      </c>
      <c r="C31" s="25" t="s">
        <v>116</v>
      </c>
      <c r="D31" s="50">
        <v>1420000</v>
      </c>
      <c r="E31" s="50">
        <v>112031.07</v>
      </c>
      <c r="F31" s="52">
        <f t="shared" si="0"/>
        <v>1307968.93</v>
      </c>
    </row>
    <row r="32" spans="1:6" ht="12.75">
      <c r="A32" s="23" t="s">
        <v>117</v>
      </c>
      <c r="B32" s="25" t="s">
        <v>4</v>
      </c>
      <c r="C32" s="25" t="s">
        <v>118</v>
      </c>
      <c r="D32" s="50">
        <v>1000</v>
      </c>
      <c r="E32" s="26" t="s">
        <v>14</v>
      </c>
      <c r="F32" s="65" t="str">
        <f t="shared" si="0"/>
        <v>-</v>
      </c>
    </row>
    <row r="33" spans="1:6" ht="78.75">
      <c r="A33" s="23" t="s">
        <v>119</v>
      </c>
      <c r="B33" s="25" t="s">
        <v>4</v>
      </c>
      <c r="C33" s="25" t="s">
        <v>120</v>
      </c>
      <c r="D33" s="50">
        <v>1000</v>
      </c>
      <c r="E33" s="26" t="s">
        <v>14</v>
      </c>
      <c r="F33" s="65" t="str">
        <f t="shared" si="0"/>
        <v>-</v>
      </c>
    </row>
    <row r="34" spans="1:6" ht="105">
      <c r="A34" s="23" t="s">
        <v>121</v>
      </c>
      <c r="B34" s="25" t="s">
        <v>4</v>
      </c>
      <c r="C34" s="25" t="s">
        <v>122</v>
      </c>
      <c r="D34" s="50">
        <v>1000</v>
      </c>
      <c r="E34" s="26" t="s">
        <v>14</v>
      </c>
      <c r="F34" s="65" t="str">
        <f t="shared" si="0"/>
        <v>-</v>
      </c>
    </row>
    <row r="35" spans="1:6" ht="52.5">
      <c r="A35" s="23" t="s">
        <v>26</v>
      </c>
      <c r="B35" s="25" t="s">
        <v>4</v>
      </c>
      <c r="C35" s="25" t="s">
        <v>123</v>
      </c>
      <c r="D35" s="26" t="str">
        <f>D36</f>
        <v>-</v>
      </c>
      <c r="E35" s="26">
        <f>E36</f>
        <v>7415.25</v>
      </c>
      <c r="F35" s="65" t="str">
        <f t="shared" si="0"/>
        <v>-</v>
      </c>
    </row>
    <row r="36" spans="1:6" ht="132">
      <c r="A36" s="23" t="s">
        <v>27</v>
      </c>
      <c r="B36" s="25" t="s">
        <v>4</v>
      </c>
      <c r="C36" s="25" t="s">
        <v>124</v>
      </c>
      <c r="D36" s="26" t="s">
        <v>14</v>
      </c>
      <c r="E36" s="26">
        <v>7415.25</v>
      </c>
      <c r="F36" s="65" t="str">
        <f t="shared" si="0"/>
        <v>-</v>
      </c>
    </row>
    <row r="37" spans="1:6" ht="66">
      <c r="A37" s="23" t="s">
        <v>28</v>
      </c>
      <c r="B37" s="25" t="s">
        <v>4</v>
      </c>
      <c r="C37" s="25" t="s">
        <v>125</v>
      </c>
      <c r="D37" s="26" t="s">
        <v>14</v>
      </c>
      <c r="E37" s="26">
        <v>2471.75</v>
      </c>
      <c r="F37" s="65" t="str">
        <f t="shared" si="0"/>
        <v>-</v>
      </c>
    </row>
    <row r="38" spans="1:6" ht="52.5">
      <c r="A38" s="23" t="s">
        <v>29</v>
      </c>
      <c r="B38" s="25" t="s">
        <v>4</v>
      </c>
      <c r="C38" s="25" t="s">
        <v>126</v>
      </c>
      <c r="D38" s="26" t="s">
        <v>14</v>
      </c>
      <c r="E38" s="26">
        <v>2471.75</v>
      </c>
      <c r="F38" s="65" t="str">
        <f t="shared" si="0"/>
        <v>-</v>
      </c>
    </row>
    <row r="39" spans="1:6" ht="26.25">
      <c r="A39" s="23" t="s">
        <v>206</v>
      </c>
      <c r="B39" s="25" t="s">
        <v>4</v>
      </c>
      <c r="C39" s="25" t="s">
        <v>207</v>
      </c>
      <c r="D39" s="26" t="str">
        <f>D40</f>
        <v>-</v>
      </c>
      <c r="E39" s="26">
        <v>300</v>
      </c>
      <c r="F39" s="65" t="str">
        <f>IF(OR(D39="-",E39&gt;=D39),"-",D39-IF(E39="-",0,E39))</f>
        <v>-</v>
      </c>
    </row>
    <row r="40" spans="1:6" ht="66">
      <c r="A40" s="23" t="s">
        <v>208</v>
      </c>
      <c r="B40" s="25" t="s">
        <v>4</v>
      </c>
      <c r="C40" s="25" t="s">
        <v>209</v>
      </c>
      <c r="D40" s="26" t="s">
        <v>14</v>
      </c>
      <c r="E40" s="26">
        <v>300</v>
      </c>
      <c r="F40" s="65" t="str">
        <f>IF(OR(D40="-",E40&gt;=D40),"-",D40-IF(E40="-",0,E40))</f>
        <v>-</v>
      </c>
    </row>
    <row r="41" spans="1:6" ht="92.25">
      <c r="A41" s="23" t="s">
        <v>210</v>
      </c>
      <c r="B41" s="25" t="s">
        <v>4</v>
      </c>
      <c r="C41" s="25" t="s">
        <v>211</v>
      </c>
      <c r="D41" s="26" t="s">
        <v>14</v>
      </c>
      <c r="E41" s="26">
        <v>300</v>
      </c>
      <c r="F41" s="65" t="str">
        <f>IF(OR(D41="-",E41&gt;=D41),"-",D41-IF(E41="-",0,E41))</f>
        <v>-</v>
      </c>
    </row>
    <row r="42" spans="1:6" ht="12.75">
      <c r="A42" s="23" t="s">
        <v>127</v>
      </c>
      <c r="B42" s="25" t="s">
        <v>4</v>
      </c>
      <c r="C42" s="25" t="s">
        <v>128</v>
      </c>
      <c r="D42" s="26">
        <f>D43</f>
        <v>3532100</v>
      </c>
      <c r="E42" s="26">
        <f>E43</f>
        <v>163530</v>
      </c>
      <c r="F42" s="65">
        <f t="shared" si="0"/>
        <v>3368570</v>
      </c>
    </row>
    <row r="43" spans="1:6" ht="52.5">
      <c r="A43" s="23" t="s">
        <v>129</v>
      </c>
      <c r="B43" s="25" t="s">
        <v>4</v>
      </c>
      <c r="C43" s="25" t="s">
        <v>130</v>
      </c>
      <c r="D43" s="26">
        <f>D44+D49</f>
        <v>3532100</v>
      </c>
      <c r="E43" s="26">
        <f>E44</f>
        <v>163530</v>
      </c>
      <c r="F43" s="65">
        <f t="shared" si="0"/>
        <v>3368570</v>
      </c>
    </row>
    <row r="44" spans="1:6" ht="26.25">
      <c r="A44" s="23" t="s">
        <v>131</v>
      </c>
      <c r="B44" s="25" t="s">
        <v>4</v>
      </c>
      <c r="C44" s="25" t="s">
        <v>132</v>
      </c>
      <c r="D44" s="26">
        <f>D47+D45</f>
        <v>173500</v>
      </c>
      <c r="E44" s="26">
        <f>E45+E47+E49</f>
        <v>163530</v>
      </c>
      <c r="F44" s="65">
        <f t="shared" si="0"/>
        <v>9970</v>
      </c>
    </row>
    <row r="45" spans="1:6" ht="63" customHeight="1">
      <c r="A45" s="23" t="s">
        <v>133</v>
      </c>
      <c r="B45" s="25" t="s">
        <v>4</v>
      </c>
      <c r="C45" s="25" t="s">
        <v>134</v>
      </c>
      <c r="D45" s="26">
        <v>200</v>
      </c>
      <c r="E45" s="26">
        <f>E46</f>
        <v>200</v>
      </c>
      <c r="F45" s="65" t="str">
        <f t="shared" si="0"/>
        <v>-</v>
      </c>
    </row>
    <row r="46" spans="1:6" ht="66.75" customHeight="1">
      <c r="A46" s="23" t="s">
        <v>135</v>
      </c>
      <c r="B46" s="28" t="s">
        <v>4</v>
      </c>
      <c r="C46" s="25" t="s">
        <v>136</v>
      </c>
      <c r="D46" s="26">
        <v>200</v>
      </c>
      <c r="E46" s="26">
        <v>200</v>
      </c>
      <c r="F46" s="65" t="str">
        <f t="shared" si="0"/>
        <v>-</v>
      </c>
    </row>
    <row r="47" spans="1:6" ht="74.25" customHeight="1">
      <c r="A47" s="23" t="s">
        <v>137</v>
      </c>
      <c r="B47" s="25" t="s">
        <v>4</v>
      </c>
      <c r="C47" s="25" t="s">
        <v>138</v>
      </c>
      <c r="D47" s="26">
        <v>173300</v>
      </c>
      <c r="E47" s="26">
        <f>E48</f>
        <v>43325</v>
      </c>
      <c r="F47" s="65">
        <f t="shared" si="0"/>
        <v>129975</v>
      </c>
    </row>
    <row r="48" spans="1:6" ht="80.25" customHeight="1">
      <c r="A48" s="23" t="s">
        <v>139</v>
      </c>
      <c r="B48" s="25" t="s">
        <v>4</v>
      </c>
      <c r="C48" s="25" t="s">
        <v>140</v>
      </c>
      <c r="D48" s="26">
        <v>173300</v>
      </c>
      <c r="E48" s="26">
        <v>43325</v>
      </c>
      <c r="F48" s="65">
        <f t="shared" si="0"/>
        <v>129975</v>
      </c>
    </row>
    <row r="49" spans="1:6" ht="22.5" customHeight="1">
      <c r="A49" s="23" t="s">
        <v>141</v>
      </c>
      <c r="B49" s="28" t="s">
        <v>4</v>
      </c>
      <c r="C49" s="25" t="s">
        <v>142</v>
      </c>
      <c r="D49" s="26">
        <f>D50</f>
        <v>3358600</v>
      </c>
      <c r="E49" s="26">
        <f>E50</f>
        <v>120005</v>
      </c>
      <c r="F49" s="65">
        <f t="shared" si="0"/>
        <v>3238595</v>
      </c>
    </row>
    <row r="50" spans="1:6" ht="104.25" customHeight="1">
      <c r="A50" s="23" t="s">
        <v>143</v>
      </c>
      <c r="B50" s="28" t="s">
        <v>4</v>
      </c>
      <c r="C50" s="25" t="s">
        <v>144</v>
      </c>
      <c r="D50" s="26">
        <f>D51</f>
        <v>3358600</v>
      </c>
      <c r="E50" s="26">
        <f>E51</f>
        <v>120005</v>
      </c>
      <c r="F50" s="65">
        <f t="shared" si="0"/>
        <v>3238595</v>
      </c>
    </row>
    <row r="51" spans="1:6" ht="118.5" customHeight="1">
      <c r="A51" s="29" t="s">
        <v>145</v>
      </c>
      <c r="B51" s="28" t="s">
        <v>4</v>
      </c>
      <c r="C51" s="25" t="s">
        <v>146</v>
      </c>
      <c r="D51" s="26">
        <v>3358600</v>
      </c>
      <c r="E51" s="26">
        <v>120005</v>
      </c>
      <c r="F51" s="65">
        <f t="shared" si="0"/>
        <v>3238595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45">
    <cfRule type="cellIs" priority="9" dxfId="140" operator="equal" stopIfTrue="1">
      <formula>0</formula>
    </cfRule>
  </conditionalFormatting>
  <conditionalFormatting sqref="F46">
    <cfRule type="cellIs" priority="8" dxfId="140" operator="equal" stopIfTrue="1">
      <formula>0</formula>
    </cfRule>
  </conditionalFormatting>
  <conditionalFormatting sqref="F47">
    <cfRule type="cellIs" priority="7" dxfId="140" operator="equal" stopIfTrue="1">
      <formula>0</formula>
    </cfRule>
  </conditionalFormatting>
  <conditionalFormatting sqref="F48">
    <cfRule type="cellIs" priority="6" dxfId="140" operator="equal" stopIfTrue="1">
      <formula>0</formula>
    </cfRule>
  </conditionalFormatting>
  <conditionalFormatting sqref="F49:F51">
    <cfRule type="cellIs" priority="5" dxfId="140" operator="equal" stopIfTrue="1">
      <formula>0</formula>
    </cfRule>
  </conditionalFormatting>
  <conditionalFormatting sqref="F14">
    <cfRule type="cellIs" priority="36" dxfId="140" operator="equal" stopIfTrue="1">
      <formula>0</formula>
    </cfRule>
  </conditionalFormatting>
  <conditionalFormatting sqref="F15">
    <cfRule type="cellIs" priority="35" dxfId="140" operator="equal" stopIfTrue="1">
      <formula>0</formula>
    </cfRule>
  </conditionalFormatting>
  <conditionalFormatting sqref="F16">
    <cfRule type="cellIs" priority="34" dxfId="140" operator="equal" stopIfTrue="1">
      <formula>0</formula>
    </cfRule>
  </conditionalFormatting>
  <conditionalFormatting sqref="F17">
    <cfRule type="cellIs" priority="33" dxfId="140" operator="equal" stopIfTrue="1">
      <formula>0</formula>
    </cfRule>
  </conditionalFormatting>
  <conditionalFormatting sqref="F18">
    <cfRule type="cellIs" priority="32" dxfId="140" operator="equal" stopIfTrue="1">
      <formula>0</formula>
    </cfRule>
  </conditionalFormatting>
  <conditionalFormatting sqref="F20">
    <cfRule type="cellIs" priority="31" dxfId="140" operator="equal" stopIfTrue="1">
      <formula>0</formula>
    </cfRule>
  </conditionalFormatting>
  <conditionalFormatting sqref="F21">
    <cfRule type="cellIs" priority="30" dxfId="140" operator="equal" stopIfTrue="1">
      <formula>0</formula>
    </cfRule>
  </conditionalFormatting>
  <conditionalFormatting sqref="F22">
    <cfRule type="cellIs" priority="29" dxfId="140" operator="equal" stopIfTrue="1">
      <formula>0</formula>
    </cfRule>
  </conditionalFormatting>
  <conditionalFormatting sqref="F23">
    <cfRule type="cellIs" priority="28" dxfId="140" operator="equal" stopIfTrue="1">
      <formula>0</formula>
    </cfRule>
  </conditionalFormatting>
  <conditionalFormatting sqref="F24">
    <cfRule type="cellIs" priority="27" dxfId="140" operator="equal" stopIfTrue="1">
      <formula>0</formula>
    </cfRule>
  </conditionalFormatting>
  <conditionalFormatting sqref="F25">
    <cfRule type="cellIs" priority="26" dxfId="140" operator="equal" stopIfTrue="1">
      <formula>0</formula>
    </cfRule>
  </conditionalFormatting>
  <conditionalFormatting sqref="F26">
    <cfRule type="cellIs" priority="25" dxfId="140" operator="equal" stopIfTrue="1">
      <formula>0</formula>
    </cfRule>
  </conditionalFormatting>
  <conditionalFormatting sqref="F27">
    <cfRule type="cellIs" priority="24" dxfId="140" operator="equal" stopIfTrue="1">
      <formula>0</formula>
    </cfRule>
  </conditionalFormatting>
  <conditionalFormatting sqref="F28">
    <cfRule type="cellIs" priority="23" dxfId="140" operator="equal" stopIfTrue="1">
      <formula>0</formula>
    </cfRule>
  </conditionalFormatting>
  <conditionalFormatting sqref="F29">
    <cfRule type="cellIs" priority="22" dxfId="140" operator="equal" stopIfTrue="1">
      <formula>0</formula>
    </cfRule>
  </conditionalFormatting>
  <conditionalFormatting sqref="F30">
    <cfRule type="cellIs" priority="21" dxfId="140" operator="equal" stopIfTrue="1">
      <formula>0</formula>
    </cfRule>
  </conditionalFormatting>
  <conditionalFormatting sqref="F31">
    <cfRule type="cellIs" priority="20" dxfId="140" operator="equal" stopIfTrue="1">
      <formula>0</formula>
    </cfRule>
  </conditionalFormatting>
  <conditionalFormatting sqref="F32">
    <cfRule type="cellIs" priority="19" dxfId="140" operator="equal" stopIfTrue="1">
      <formula>0</formula>
    </cfRule>
  </conditionalFormatting>
  <conditionalFormatting sqref="F33">
    <cfRule type="cellIs" priority="18" dxfId="140" operator="equal" stopIfTrue="1">
      <formula>0</formula>
    </cfRule>
  </conditionalFormatting>
  <conditionalFormatting sqref="F34">
    <cfRule type="cellIs" priority="17" dxfId="140" operator="equal" stopIfTrue="1">
      <formula>0</formula>
    </cfRule>
  </conditionalFormatting>
  <conditionalFormatting sqref="F35">
    <cfRule type="cellIs" priority="16" dxfId="140" operator="equal" stopIfTrue="1">
      <formula>0</formula>
    </cfRule>
  </conditionalFormatting>
  <conditionalFormatting sqref="F36">
    <cfRule type="cellIs" priority="15" dxfId="140" operator="equal" stopIfTrue="1">
      <formula>0</formula>
    </cfRule>
  </conditionalFormatting>
  <conditionalFormatting sqref="F37">
    <cfRule type="cellIs" priority="14" dxfId="140" operator="equal" stopIfTrue="1">
      <formula>0</formula>
    </cfRule>
  </conditionalFormatting>
  <conditionalFormatting sqref="F38">
    <cfRule type="cellIs" priority="13" dxfId="140" operator="equal" stopIfTrue="1">
      <formula>0</formula>
    </cfRule>
  </conditionalFormatting>
  <conditionalFormatting sqref="F42">
    <cfRule type="cellIs" priority="12" dxfId="140" operator="equal" stopIfTrue="1">
      <formula>0</formula>
    </cfRule>
  </conditionalFormatting>
  <conditionalFormatting sqref="F43">
    <cfRule type="cellIs" priority="11" dxfId="140" operator="equal" stopIfTrue="1">
      <formula>0</formula>
    </cfRule>
  </conditionalFormatting>
  <conditionalFormatting sqref="F44">
    <cfRule type="cellIs" priority="10" dxfId="140" operator="equal" stopIfTrue="1">
      <formula>0</formula>
    </cfRule>
  </conditionalFormatting>
  <conditionalFormatting sqref="F39">
    <cfRule type="cellIs" priority="4" dxfId="140" operator="equal" stopIfTrue="1">
      <formula>0</formula>
    </cfRule>
  </conditionalFormatting>
  <conditionalFormatting sqref="F40">
    <cfRule type="cellIs" priority="3" dxfId="140" operator="equal" stopIfTrue="1">
      <formula>0</formula>
    </cfRule>
  </conditionalFormatting>
  <conditionalFormatting sqref="F41">
    <cfRule type="cellIs" priority="2" dxfId="140" operator="equal" stopIfTrue="1">
      <formula>0</formula>
    </cfRule>
  </conditionalFormatting>
  <conditionalFormatting sqref="F19">
    <cfRule type="cellIs" priority="1" dxfId="14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abSelected="1" zoomScalePageLayoutView="0" workbookViewId="0" topLeftCell="A172">
      <selection activeCell="I180" sqref="I180"/>
    </sheetView>
  </sheetViews>
  <sheetFormatPr defaultColWidth="9.00390625" defaultRowHeight="12.75"/>
  <cols>
    <col min="1" max="1" width="45.625" style="0" customWidth="1"/>
    <col min="2" max="2" width="7.12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4" t="s">
        <v>12</v>
      </c>
      <c r="B2" s="104"/>
      <c r="C2" s="104"/>
      <c r="D2" s="104"/>
      <c r="E2" s="11"/>
      <c r="F2" s="2" t="s">
        <v>11</v>
      </c>
    </row>
    <row r="3" spans="1:6" ht="13.5" customHeight="1" thickBot="1">
      <c r="A3" s="3"/>
      <c r="B3" s="3"/>
      <c r="C3" s="5"/>
      <c r="D3" s="4"/>
      <c r="E3" s="4"/>
      <c r="F3" s="4"/>
    </row>
    <row r="4" spans="1:6" ht="9.75" customHeight="1">
      <c r="A4" s="105" t="s">
        <v>3</v>
      </c>
      <c r="B4" s="108" t="s">
        <v>5</v>
      </c>
      <c r="C4" s="111" t="s">
        <v>13</v>
      </c>
      <c r="D4" s="113" t="s">
        <v>10</v>
      </c>
      <c r="E4" s="116" t="s">
        <v>6</v>
      </c>
      <c r="F4" s="102" t="s">
        <v>8</v>
      </c>
    </row>
    <row r="5" spans="1:6" ht="5.25" customHeight="1">
      <c r="A5" s="106"/>
      <c r="B5" s="109"/>
      <c r="C5" s="112"/>
      <c r="D5" s="114"/>
      <c r="E5" s="117"/>
      <c r="F5" s="103"/>
    </row>
    <row r="6" spans="1:6" ht="9" customHeight="1">
      <c r="A6" s="106"/>
      <c r="B6" s="109"/>
      <c r="C6" s="112"/>
      <c r="D6" s="114"/>
      <c r="E6" s="117"/>
      <c r="F6" s="103"/>
    </row>
    <row r="7" spans="1:6" ht="6" customHeight="1">
      <c r="A7" s="106"/>
      <c r="B7" s="109"/>
      <c r="C7" s="112"/>
      <c r="D7" s="114"/>
      <c r="E7" s="117"/>
      <c r="F7" s="103"/>
    </row>
    <row r="8" spans="1:6" ht="6" customHeight="1">
      <c r="A8" s="106"/>
      <c r="B8" s="109"/>
      <c r="C8" s="112"/>
      <c r="D8" s="114"/>
      <c r="E8" s="117"/>
      <c r="F8" s="103"/>
    </row>
    <row r="9" spans="1:6" ht="10.5" customHeight="1">
      <c r="A9" s="106"/>
      <c r="B9" s="109"/>
      <c r="C9" s="112"/>
      <c r="D9" s="114"/>
      <c r="E9" s="117"/>
      <c r="F9" s="103"/>
    </row>
    <row r="10" spans="1:6" ht="3.75" customHeight="1" hidden="1">
      <c r="A10" s="106"/>
      <c r="B10" s="109"/>
      <c r="C10" s="19"/>
      <c r="D10" s="114"/>
      <c r="E10" s="12"/>
      <c r="F10" s="16"/>
    </row>
    <row r="11" spans="1:6" ht="12.75" customHeight="1" hidden="1">
      <c r="A11" s="107"/>
      <c r="B11" s="110"/>
      <c r="C11" s="20"/>
      <c r="D11" s="115"/>
      <c r="E11" s="14"/>
      <c r="F11" s="17"/>
    </row>
    <row r="12" spans="1:6" ht="13.5" customHeight="1" thickBot="1">
      <c r="A12" s="6">
        <v>1</v>
      </c>
      <c r="B12" s="7">
        <v>2</v>
      </c>
      <c r="C12" s="10">
        <v>3</v>
      </c>
      <c r="D12" s="8" t="s">
        <v>0</v>
      </c>
      <c r="E12" s="13" t="s">
        <v>1</v>
      </c>
      <c r="F12" s="9" t="s">
        <v>7</v>
      </c>
    </row>
    <row r="13" spans="1:6" ht="15">
      <c r="A13" s="66" t="s">
        <v>30</v>
      </c>
      <c r="B13" s="67" t="s">
        <v>31</v>
      </c>
      <c r="C13" s="68" t="s">
        <v>32</v>
      </c>
      <c r="D13" s="69">
        <f>D15+D62+D71+D93+D109+D132+D140+D148+D163</f>
        <v>16390100</v>
      </c>
      <c r="E13" s="69">
        <f>E15+E62+E93+E109+E132+E140+E148+E163</f>
        <v>2317679.37</v>
      </c>
      <c r="F13" s="71">
        <f>IF(OR(D13="-",E13&gt;=D13),"-",D13-IF(E13="-",0,E13))</f>
        <v>14072420.629999999</v>
      </c>
    </row>
    <row r="14" spans="1:6" ht="15">
      <c r="A14" s="72" t="s">
        <v>15</v>
      </c>
      <c r="B14" s="73"/>
      <c r="C14" s="74"/>
      <c r="D14" s="75"/>
      <c r="E14" s="76"/>
      <c r="F14" s="77"/>
    </row>
    <row r="15" spans="1:6" ht="15">
      <c r="A15" s="66" t="s">
        <v>33</v>
      </c>
      <c r="B15" s="67" t="s">
        <v>31</v>
      </c>
      <c r="C15" s="68" t="s">
        <v>239</v>
      </c>
      <c r="D15" s="69">
        <f>D16+D33+D39</f>
        <v>4674500</v>
      </c>
      <c r="E15" s="69">
        <f>E16+E39</f>
        <v>838030.54</v>
      </c>
      <c r="F15" s="71">
        <f aca="true" t="shared" si="0" ref="F15:F77">IF(OR(D15="-",E15&gt;=D15),"-",D15-IF(E15="-",0,E15))</f>
        <v>3836469.46</v>
      </c>
    </row>
    <row r="16" spans="1:6" ht="87.75" customHeight="1">
      <c r="A16" s="66" t="s">
        <v>47</v>
      </c>
      <c r="B16" s="67" t="s">
        <v>31</v>
      </c>
      <c r="C16" s="68" t="s">
        <v>240</v>
      </c>
      <c r="D16" s="69">
        <f>D17</f>
        <v>4501000</v>
      </c>
      <c r="E16" s="70">
        <f>E17</f>
        <v>800649.54</v>
      </c>
      <c r="F16" s="71">
        <f t="shared" si="0"/>
        <v>3700350.46</v>
      </c>
    </row>
    <row r="17" spans="1:6" ht="60.75" customHeight="1">
      <c r="A17" s="66" t="s">
        <v>212</v>
      </c>
      <c r="B17" s="67" t="s">
        <v>31</v>
      </c>
      <c r="C17" s="68" t="s">
        <v>241</v>
      </c>
      <c r="D17" s="69">
        <f>D18+D30</f>
        <v>4501000</v>
      </c>
      <c r="E17" s="69">
        <f>E18+E30</f>
        <v>800649.54</v>
      </c>
      <c r="F17" s="69">
        <f>F18</f>
        <v>3685350.46</v>
      </c>
    </row>
    <row r="18" spans="1:6" ht="56.25" customHeight="1">
      <c r="A18" s="66" t="str">
        <f>'[1]117_2'!A18</f>
        <v>Подпрограмма «Нормативно-методическое обеспечение и организация бюджетного процесса»</v>
      </c>
      <c r="B18" s="67" t="s">
        <v>31</v>
      </c>
      <c r="C18" s="68" t="s">
        <v>242</v>
      </c>
      <c r="D18" s="69">
        <f>D19+D24+D27</f>
        <v>4500800</v>
      </c>
      <c r="E18" s="69">
        <f>E19+E27</f>
        <v>800449.54</v>
      </c>
      <c r="F18" s="69">
        <f>F19+F27</f>
        <v>3685350.46</v>
      </c>
    </row>
    <row r="19" spans="1:6" ht="112.5" customHeight="1">
      <c r="A19" s="78" t="s">
        <v>34</v>
      </c>
      <c r="B19" s="79" t="s">
        <v>31</v>
      </c>
      <c r="C19" s="80" t="s">
        <v>243</v>
      </c>
      <c r="D19" s="81">
        <f>D20</f>
        <v>3556400</v>
      </c>
      <c r="E19" s="82">
        <f>E20</f>
        <v>546393.74</v>
      </c>
      <c r="F19" s="83">
        <f t="shared" si="0"/>
        <v>3010006.26</v>
      </c>
    </row>
    <row r="20" spans="1:6" ht="52.5" customHeight="1">
      <c r="A20" s="78" t="s">
        <v>35</v>
      </c>
      <c r="B20" s="79" t="s">
        <v>31</v>
      </c>
      <c r="C20" s="80" t="s">
        <v>244</v>
      </c>
      <c r="D20" s="81">
        <f>D21+D22+D23</f>
        <v>3556400</v>
      </c>
      <c r="E20" s="82">
        <f>E21+E23</f>
        <v>546393.74</v>
      </c>
      <c r="F20" s="83">
        <f t="shared" si="0"/>
        <v>3010006.26</v>
      </c>
    </row>
    <row r="21" spans="1:6" ht="42.75" customHeight="1">
      <c r="A21" s="78" t="s">
        <v>36</v>
      </c>
      <c r="B21" s="79" t="s">
        <v>31</v>
      </c>
      <c r="C21" s="80" t="s">
        <v>245</v>
      </c>
      <c r="D21" s="81">
        <v>2566000</v>
      </c>
      <c r="E21" s="94">
        <v>440058.55</v>
      </c>
      <c r="F21" s="83">
        <f t="shared" si="0"/>
        <v>2125941.45</v>
      </c>
    </row>
    <row r="22" spans="1:6" ht="72" customHeight="1">
      <c r="A22" s="78" t="s">
        <v>37</v>
      </c>
      <c r="B22" s="79" t="s">
        <v>31</v>
      </c>
      <c r="C22" s="80" t="s">
        <v>246</v>
      </c>
      <c r="D22" s="81">
        <v>215000</v>
      </c>
      <c r="E22" s="82" t="s">
        <v>14</v>
      </c>
      <c r="F22" s="83" t="str">
        <f t="shared" si="0"/>
        <v>-</v>
      </c>
    </row>
    <row r="23" spans="1:6" ht="72" customHeight="1">
      <c r="A23" s="78" t="s">
        <v>38</v>
      </c>
      <c r="B23" s="79" t="s">
        <v>31</v>
      </c>
      <c r="C23" s="80" t="s">
        <v>247</v>
      </c>
      <c r="D23" s="81">
        <v>775400</v>
      </c>
      <c r="E23" s="94">
        <v>106335.19</v>
      </c>
      <c r="F23" s="83">
        <f t="shared" si="0"/>
        <v>669064.81</v>
      </c>
    </row>
    <row r="24" spans="1:6" ht="72" customHeight="1">
      <c r="A24" s="78" t="s">
        <v>34</v>
      </c>
      <c r="B24" s="79" t="s">
        <v>31</v>
      </c>
      <c r="C24" s="80" t="s">
        <v>248</v>
      </c>
      <c r="D24" s="81">
        <v>15000</v>
      </c>
      <c r="E24" s="82" t="s">
        <v>14</v>
      </c>
      <c r="F24" s="83" t="str">
        <f t="shared" si="0"/>
        <v>-</v>
      </c>
    </row>
    <row r="25" spans="1:6" ht="72" customHeight="1">
      <c r="A25" s="78" t="s">
        <v>35</v>
      </c>
      <c r="B25" s="79" t="s">
        <v>31</v>
      </c>
      <c r="C25" s="80" t="s">
        <v>249</v>
      </c>
      <c r="D25" s="81">
        <v>15000</v>
      </c>
      <c r="E25" s="82" t="s">
        <v>14</v>
      </c>
      <c r="F25" s="83" t="str">
        <f>IF(OR(D25="-",E25&gt;=D25),"-",D25-IF(E25="-",0,E25))</f>
        <v>-</v>
      </c>
    </row>
    <row r="26" spans="1:6" ht="72" customHeight="1">
      <c r="A26" s="78" t="s">
        <v>37</v>
      </c>
      <c r="B26" s="79" t="s">
        <v>31</v>
      </c>
      <c r="C26" s="80" t="s">
        <v>250</v>
      </c>
      <c r="D26" s="81">
        <v>15000</v>
      </c>
      <c r="E26" s="82" t="s">
        <v>14</v>
      </c>
      <c r="F26" s="83" t="str">
        <f>IF(OR(D26="-",E26&gt;=D26),"-",D26-IF(E26="-",0,E26))</f>
        <v>-</v>
      </c>
    </row>
    <row r="27" spans="1:6" ht="50.25" customHeight="1">
      <c r="A27" s="78" t="s">
        <v>39</v>
      </c>
      <c r="B27" s="79" t="s">
        <v>31</v>
      </c>
      <c r="C27" s="80" t="s">
        <v>251</v>
      </c>
      <c r="D27" s="81">
        <f>D28</f>
        <v>929400</v>
      </c>
      <c r="E27" s="82">
        <f>E29</f>
        <v>254055.8</v>
      </c>
      <c r="F27" s="83">
        <f t="shared" si="0"/>
        <v>675344.2</v>
      </c>
    </row>
    <row r="28" spans="1:6" ht="61.5" customHeight="1">
      <c r="A28" s="78" t="s">
        <v>40</v>
      </c>
      <c r="B28" s="79" t="s">
        <v>31</v>
      </c>
      <c r="C28" s="80" t="s">
        <v>252</v>
      </c>
      <c r="D28" s="81">
        <f>D29</f>
        <v>929400</v>
      </c>
      <c r="E28" s="82">
        <f>E29</f>
        <v>254055.8</v>
      </c>
      <c r="F28" s="83">
        <f t="shared" si="0"/>
        <v>675344.2</v>
      </c>
    </row>
    <row r="29" spans="1:6" ht="50.25" customHeight="1">
      <c r="A29" s="78" t="s">
        <v>41</v>
      </c>
      <c r="B29" s="79" t="s">
        <v>31</v>
      </c>
      <c r="C29" s="80" t="s">
        <v>253</v>
      </c>
      <c r="D29" s="81">
        <v>929400</v>
      </c>
      <c r="E29" s="94">
        <v>254055.8</v>
      </c>
      <c r="F29" s="83">
        <f>IF(OR(D29="-",E29&gt;=D29),"-",D29-IF(E29="-",0,E29))</f>
        <v>675344.2</v>
      </c>
    </row>
    <row r="30" spans="1:6" ht="50.25" customHeight="1">
      <c r="A30" s="78" t="s">
        <v>39</v>
      </c>
      <c r="B30" s="79" t="s">
        <v>31</v>
      </c>
      <c r="C30" s="80" t="s">
        <v>254</v>
      </c>
      <c r="D30" s="81">
        <f>D31</f>
        <v>200</v>
      </c>
      <c r="E30" s="82">
        <f>E32</f>
        <v>200</v>
      </c>
      <c r="F30" s="83" t="str">
        <f>IF(OR(D30="-",E30&gt;=D30),"-",D30-IF(E30="-",0,E30))</f>
        <v>-</v>
      </c>
    </row>
    <row r="31" spans="1:6" ht="50.25" customHeight="1">
      <c r="A31" s="78" t="s">
        <v>40</v>
      </c>
      <c r="B31" s="79" t="s">
        <v>31</v>
      </c>
      <c r="C31" s="80" t="s">
        <v>255</v>
      </c>
      <c r="D31" s="81">
        <f>D32</f>
        <v>200</v>
      </c>
      <c r="E31" s="82">
        <f>E32</f>
        <v>200</v>
      </c>
      <c r="F31" s="83" t="str">
        <f>IF(OR(D31="-",E31&gt;=D31),"-",D31-IF(E31="-",0,E31))</f>
        <v>-</v>
      </c>
    </row>
    <row r="32" spans="1:6" ht="50.25" customHeight="1">
      <c r="A32" s="78" t="s">
        <v>41</v>
      </c>
      <c r="B32" s="79" t="s">
        <v>31</v>
      </c>
      <c r="C32" s="80" t="s">
        <v>256</v>
      </c>
      <c r="D32" s="81">
        <v>200</v>
      </c>
      <c r="E32" s="94">
        <v>200</v>
      </c>
      <c r="F32" s="83" t="str">
        <f>IF(OR(D32="-",E32&gt;=D32),"-",D32-IF(E32="-",0,E32))</f>
        <v>-</v>
      </c>
    </row>
    <row r="33" spans="1:6" ht="15">
      <c r="A33" s="66" t="s">
        <v>48</v>
      </c>
      <c r="B33" s="67" t="s">
        <v>31</v>
      </c>
      <c r="C33" s="68" t="s">
        <v>257</v>
      </c>
      <c r="D33" s="69">
        <v>20000</v>
      </c>
      <c r="E33" s="70" t="s">
        <v>14</v>
      </c>
      <c r="F33" s="71" t="str">
        <f t="shared" si="0"/>
        <v>-</v>
      </c>
    </row>
    <row r="34" spans="1:6" ht="55.5" customHeight="1">
      <c r="A34" s="66" t="str">
        <f>'[1]117_2'!A48</f>
        <v>Непрограммные расходы органа местного самоуправления Киселевского сельского поселения</v>
      </c>
      <c r="B34" s="67" t="s">
        <v>31</v>
      </c>
      <c r="C34" s="68" t="s">
        <v>258</v>
      </c>
      <c r="D34" s="81">
        <v>20000</v>
      </c>
      <c r="E34" s="70" t="s">
        <v>14</v>
      </c>
      <c r="F34" s="71" t="str">
        <f>IF(OR(D34="-",E34&gt;=D34),"-",D34-IF(E34="-",0,E34))</f>
        <v>-</v>
      </c>
    </row>
    <row r="35" spans="1:6" ht="44.25" customHeight="1">
      <c r="A35" s="66" t="str">
        <f>'[1]117_2'!A49</f>
        <v>Финансовое обеспечение непредвиденных расходов</v>
      </c>
      <c r="B35" s="67" t="s">
        <v>31</v>
      </c>
      <c r="C35" s="68" t="s">
        <v>259</v>
      </c>
      <c r="D35" s="81">
        <v>20000</v>
      </c>
      <c r="E35" s="70" t="s">
        <v>14</v>
      </c>
      <c r="F35" s="71" t="str">
        <f>IF(OR(D35="-",E35&gt;=D35),"-",D35-IF(E35="-",0,E35))</f>
        <v>-</v>
      </c>
    </row>
    <row r="36" spans="1:6" ht="103.5" customHeight="1">
      <c r="A36" s="66" t="s">
        <v>92</v>
      </c>
      <c r="B36" s="67" t="s">
        <v>31</v>
      </c>
      <c r="C36" s="80" t="s">
        <v>260</v>
      </c>
      <c r="D36" s="81">
        <v>20000</v>
      </c>
      <c r="E36" s="70" t="s">
        <v>14</v>
      </c>
      <c r="F36" s="71" t="str">
        <f>IF(OR(D36="-",E36&gt;=D36),"-",D36-IF(E36="-",0,E36))</f>
        <v>-</v>
      </c>
    </row>
    <row r="37" spans="1:6" ht="15">
      <c r="A37" s="78" t="s">
        <v>42</v>
      </c>
      <c r="B37" s="79" t="s">
        <v>31</v>
      </c>
      <c r="C37" s="80" t="s">
        <v>261</v>
      </c>
      <c r="D37" s="81">
        <v>20000</v>
      </c>
      <c r="E37" s="82" t="s">
        <v>14</v>
      </c>
      <c r="F37" s="83" t="str">
        <f t="shared" si="0"/>
        <v>-</v>
      </c>
    </row>
    <row r="38" spans="1:6" ht="15">
      <c r="A38" s="78" t="s">
        <v>46</v>
      </c>
      <c r="B38" s="79" t="s">
        <v>31</v>
      </c>
      <c r="C38" s="80" t="s">
        <v>262</v>
      </c>
      <c r="D38" s="81">
        <v>20000</v>
      </c>
      <c r="E38" s="82" t="s">
        <v>14</v>
      </c>
      <c r="F38" s="83" t="str">
        <f t="shared" si="0"/>
        <v>-</v>
      </c>
    </row>
    <row r="39" spans="1:6" ht="15">
      <c r="A39" s="66" t="s">
        <v>49</v>
      </c>
      <c r="B39" s="67" t="s">
        <v>31</v>
      </c>
      <c r="C39" s="68" t="s">
        <v>263</v>
      </c>
      <c r="D39" s="69">
        <v>153500</v>
      </c>
      <c r="E39" s="70">
        <f>E40+E51+E58</f>
        <v>37381</v>
      </c>
      <c r="F39" s="71">
        <f t="shared" si="0"/>
        <v>116119</v>
      </c>
    </row>
    <row r="40" spans="1:6" ht="76.5" customHeight="1">
      <c r="A40" s="66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40" s="79" t="s">
        <v>31</v>
      </c>
      <c r="C40" s="80" t="s">
        <v>264</v>
      </c>
      <c r="D40" s="81">
        <v>80000</v>
      </c>
      <c r="E40" s="82">
        <f>E41</f>
        <v>25532</v>
      </c>
      <c r="F40" s="83">
        <f>IF(OR(D40="-",E40&gt;=D40),"-",D40-IF(E40="-",0,E40))</f>
        <v>54468</v>
      </c>
    </row>
    <row r="41" spans="1:6" ht="171" customHeight="1">
      <c r="A41" s="66" t="s">
        <v>213</v>
      </c>
      <c r="B41" s="79" t="s">
        <v>31</v>
      </c>
      <c r="C41" s="80" t="s">
        <v>265</v>
      </c>
      <c r="D41" s="81">
        <v>80000</v>
      </c>
      <c r="E41" s="82">
        <f>E42</f>
        <v>25532</v>
      </c>
      <c r="F41" s="83">
        <f>IF(OR(D41="-",E41&gt;=D41),"-",D41-IF(E41="-",0,E41))</f>
        <v>54468</v>
      </c>
    </row>
    <row r="42" spans="1:6" ht="66" customHeight="1">
      <c r="A42" s="78" t="s">
        <v>39</v>
      </c>
      <c r="B42" s="79" t="s">
        <v>31</v>
      </c>
      <c r="C42" s="80" t="s">
        <v>266</v>
      </c>
      <c r="D42" s="81">
        <v>80000</v>
      </c>
      <c r="E42" s="82">
        <f>E44</f>
        <v>25532</v>
      </c>
      <c r="F42" s="83">
        <f t="shared" si="0"/>
        <v>54468</v>
      </c>
    </row>
    <row r="43" spans="1:6" ht="74.25" customHeight="1">
      <c r="A43" s="78" t="s">
        <v>40</v>
      </c>
      <c r="B43" s="79" t="s">
        <v>31</v>
      </c>
      <c r="C43" s="80" t="s">
        <v>267</v>
      </c>
      <c r="D43" s="81">
        <v>80000</v>
      </c>
      <c r="E43" s="82">
        <f>E44</f>
        <v>25532</v>
      </c>
      <c r="F43" s="83">
        <f t="shared" si="0"/>
        <v>54468</v>
      </c>
    </row>
    <row r="44" spans="1:6" ht="66.75" customHeight="1">
      <c r="A44" s="78" t="s">
        <v>41</v>
      </c>
      <c r="B44" s="79" t="s">
        <v>31</v>
      </c>
      <c r="C44" s="80" t="s">
        <v>268</v>
      </c>
      <c r="D44" s="81">
        <v>80000</v>
      </c>
      <c r="E44" s="94">
        <v>25532</v>
      </c>
      <c r="F44" s="83">
        <f t="shared" si="0"/>
        <v>54468</v>
      </c>
    </row>
    <row r="45" spans="1:6" ht="69" customHeight="1">
      <c r="A45" s="78" t="str">
        <f>'[1]117_2'!A84</f>
        <v>Непрограммные расходы органа местного самоуправления Киселевского сельского поселения</v>
      </c>
      <c r="B45" s="79" t="s">
        <v>31</v>
      </c>
      <c r="C45" s="80" t="s">
        <v>269</v>
      </c>
      <c r="D45" s="81">
        <v>50000</v>
      </c>
      <c r="E45" s="82" t="s">
        <v>14</v>
      </c>
      <c r="F45" s="83"/>
    </row>
    <row r="46" spans="1:6" ht="45.75" customHeight="1">
      <c r="A46" s="78" t="str">
        <f>'[1]117_2'!A85</f>
        <v>Иные непрграммные расходы</v>
      </c>
      <c r="B46" s="79" t="s">
        <v>31</v>
      </c>
      <c r="C46" s="80" t="s">
        <v>270</v>
      </c>
      <c r="D46" s="81">
        <v>50000</v>
      </c>
      <c r="E46" s="82" t="s">
        <v>14</v>
      </c>
      <c r="F46" s="83"/>
    </row>
    <row r="47" spans="1:6" ht="132" customHeight="1">
      <c r="A47" s="78" t="str">
        <f>'[1]117_2'!$A$86</f>
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</c>
      <c r="B47" s="79" t="s">
        <v>31</v>
      </c>
      <c r="C47" s="80" t="s">
        <v>271</v>
      </c>
      <c r="D47" s="81">
        <v>50000</v>
      </c>
      <c r="E47" s="82" t="s">
        <v>14</v>
      </c>
      <c r="F47" s="83"/>
    </row>
    <row r="48" spans="1:6" ht="55.5" customHeight="1">
      <c r="A48" s="78" t="s">
        <v>39</v>
      </c>
      <c r="B48" s="79" t="s">
        <v>31</v>
      </c>
      <c r="C48" s="80" t="s">
        <v>272</v>
      </c>
      <c r="D48" s="81">
        <v>50000</v>
      </c>
      <c r="E48" s="82" t="s">
        <v>14</v>
      </c>
      <c r="F48" s="83"/>
    </row>
    <row r="49" spans="1:6" ht="69" customHeight="1">
      <c r="A49" s="78" t="s">
        <v>40</v>
      </c>
      <c r="B49" s="79" t="s">
        <v>31</v>
      </c>
      <c r="C49" s="80" t="s">
        <v>273</v>
      </c>
      <c r="D49" s="81">
        <v>50000</v>
      </c>
      <c r="E49" s="82" t="s">
        <v>14</v>
      </c>
      <c r="F49" s="83"/>
    </row>
    <row r="50" spans="1:6" ht="56.25" customHeight="1">
      <c r="A50" s="78" t="s">
        <v>41</v>
      </c>
      <c r="B50" s="79" t="s">
        <v>31</v>
      </c>
      <c r="C50" s="80" t="s">
        <v>274</v>
      </c>
      <c r="D50" s="81">
        <v>50000</v>
      </c>
      <c r="E50" s="82"/>
      <c r="F50" s="83"/>
    </row>
    <row r="51" spans="1:6" ht="125.25" customHeight="1">
      <c r="A51" s="78" t="s">
        <v>93</v>
      </c>
      <c r="B51" s="79" t="s">
        <v>31</v>
      </c>
      <c r="C51" s="80" t="s">
        <v>275</v>
      </c>
      <c r="D51" s="81">
        <f>D52+D55</f>
        <v>13500</v>
      </c>
      <c r="E51" s="82">
        <f>E54+E57</f>
        <v>1849</v>
      </c>
      <c r="F51" s="83">
        <v>12619</v>
      </c>
    </row>
    <row r="52" spans="1:6" ht="15">
      <c r="A52" s="78" t="s">
        <v>42</v>
      </c>
      <c r="B52" s="79" t="s">
        <v>31</v>
      </c>
      <c r="C52" s="80" t="s">
        <v>276</v>
      </c>
      <c r="D52" s="81">
        <f>D53</f>
        <v>10700</v>
      </c>
      <c r="E52" s="82">
        <f>E54</f>
        <v>1156</v>
      </c>
      <c r="F52" s="83">
        <f t="shared" si="0"/>
        <v>9544</v>
      </c>
    </row>
    <row r="53" spans="1:6" ht="24" customHeight="1">
      <c r="A53" s="78" t="s">
        <v>43</v>
      </c>
      <c r="B53" s="79" t="s">
        <v>31</v>
      </c>
      <c r="C53" s="80" t="s">
        <v>277</v>
      </c>
      <c r="D53" s="81">
        <f>D54</f>
        <v>10700</v>
      </c>
      <c r="E53" s="82">
        <f>E54</f>
        <v>1156</v>
      </c>
      <c r="F53" s="83">
        <f t="shared" si="0"/>
        <v>9544</v>
      </c>
    </row>
    <row r="54" spans="1:6" ht="63" customHeight="1">
      <c r="A54" s="78" t="s">
        <v>44</v>
      </c>
      <c r="B54" s="79" t="s">
        <v>31</v>
      </c>
      <c r="C54" s="80" t="s">
        <v>278</v>
      </c>
      <c r="D54" s="81">
        <v>10700</v>
      </c>
      <c r="E54" s="94">
        <v>1156</v>
      </c>
      <c r="F54" s="83">
        <f t="shared" si="0"/>
        <v>9544</v>
      </c>
    </row>
    <row r="55" spans="1:6" ht="63" customHeight="1">
      <c r="A55" s="78" t="s">
        <v>42</v>
      </c>
      <c r="B55" s="79" t="s">
        <v>31</v>
      </c>
      <c r="C55" s="80" t="s">
        <v>276</v>
      </c>
      <c r="D55" s="81">
        <f>D56</f>
        <v>2800</v>
      </c>
      <c r="E55" s="82">
        <f>E57</f>
        <v>693</v>
      </c>
      <c r="F55" s="83">
        <f aca="true" t="shared" si="1" ref="F55:F60">IF(OR(D55="-",E55&gt;=D55),"-",D55-IF(E55="-",0,E55))</f>
        <v>2107</v>
      </c>
    </row>
    <row r="56" spans="1:6" ht="63" customHeight="1">
      <c r="A56" s="78" t="s">
        <v>43</v>
      </c>
      <c r="B56" s="79" t="s">
        <v>31</v>
      </c>
      <c r="C56" s="80" t="s">
        <v>277</v>
      </c>
      <c r="D56" s="81">
        <f>D57</f>
        <v>2800</v>
      </c>
      <c r="E56" s="82">
        <f>E57</f>
        <v>693</v>
      </c>
      <c r="F56" s="83">
        <f t="shared" si="1"/>
        <v>2107</v>
      </c>
    </row>
    <row r="57" spans="1:6" ht="63" customHeight="1">
      <c r="A57" s="78" t="s">
        <v>228</v>
      </c>
      <c r="B57" s="79" t="s">
        <v>31</v>
      </c>
      <c r="C57" s="80" t="s">
        <v>279</v>
      </c>
      <c r="D57" s="81">
        <v>2800</v>
      </c>
      <c r="E57" s="94">
        <v>693</v>
      </c>
      <c r="F57" s="83">
        <f t="shared" si="1"/>
        <v>2107</v>
      </c>
    </row>
    <row r="58" spans="1:6" ht="139.5" customHeight="1">
      <c r="A58" s="78" t="s">
        <v>214</v>
      </c>
      <c r="B58" s="79" t="s">
        <v>31</v>
      </c>
      <c r="C58" s="80" t="s">
        <v>280</v>
      </c>
      <c r="D58" s="81">
        <v>10000</v>
      </c>
      <c r="E58" s="82">
        <f>E61</f>
        <v>10000</v>
      </c>
      <c r="F58" s="83" t="str">
        <f t="shared" si="1"/>
        <v>-</v>
      </c>
    </row>
    <row r="59" spans="1:6" ht="46.5" customHeight="1">
      <c r="A59" s="78" t="s">
        <v>42</v>
      </c>
      <c r="B59" s="79" t="s">
        <v>31</v>
      </c>
      <c r="C59" s="80" t="s">
        <v>281</v>
      </c>
      <c r="D59" s="81">
        <v>10000</v>
      </c>
      <c r="E59" s="82">
        <f>E61</f>
        <v>10000</v>
      </c>
      <c r="F59" s="83" t="str">
        <f t="shared" si="1"/>
        <v>-</v>
      </c>
    </row>
    <row r="60" spans="1:6" ht="24.75" customHeight="1">
      <c r="A60" s="78" t="s">
        <v>43</v>
      </c>
      <c r="B60" s="79" t="s">
        <v>31</v>
      </c>
      <c r="C60" s="80" t="s">
        <v>282</v>
      </c>
      <c r="D60" s="81">
        <v>10000</v>
      </c>
      <c r="E60" s="82">
        <f>E61</f>
        <v>10000</v>
      </c>
      <c r="F60" s="83" t="str">
        <f t="shared" si="1"/>
        <v>-</v>
      </c>
    </row>
    <row r="61" spans="1:6" ht="24" customHeight="1">
      <c r="A61" s="78" t="s">
        <v>45</v>
      </c>
      <c r="B61" s="79" t="s">
        <v>31</v>
      </c>
      <c r="C61" s="80" t="s">
        <v>283</v>
      </c>
      <c r="D61" s="81">
        <v>10000</v>
      </c>
      <c r="E61" s="94">
        <v>10000</v>
      </c>
      <c r="F61" s="83" t="str">
        <f t="shared" si="0"/>
        <v>-</v>
      </c>
    </row>
    <row r="62" spans="1:6" ht="15">
      <c r="A62" s="66" t="s">
        <v>50</v>
      </c>
      <c r="B62" s="67" t="s">
        <v>31</v>
      </c>
      <c r="C62" s="68" t="s">
        <v>284</v>
      </c>
      <c r="D62" s="69">
        <v>173300</v>
      </c>
      <c r="E62" s="70">
        <f aca="true" t="shared" si="2" ref="E62:E67">E63</f>
        <v>28309.24</v>
      </c>
      <c r="F62" s="71">
        <f t="shared" si="0"/>
        <v>144990.76</v>
      </c>
    </row>
    <row r="63" spans="1:6" ht="30">
      <c r="A63" s="66" t="s">
        <v>51</v>
      </c>
      <c r="B63" s="67" t="s">
        <v>31</v>
      </c>
      <c r="C63" s="68" t="s">
        <v>285</v>
      </c>
      <c r="D63" s="69">
        <v>173300</v>
      </c>
      <c r="E63" s="70">
        <f t="shared" si="2"/>
        <v>28309.24</v>
      </c>
      <c r="F63" s="71">
        <f t="shared" si="0"/>
        <v>144990.76</v>
      </c>
    </row>
    <row r="64" spans="1:6" ht="52.5" customHeight="1">
      <c r="A64" s="66" t="str">
        <f>'[1]117_2'!$A$96</f>
        <v>Непрограммные расходы органа местного самоуправления Киселевского сельского поселения</v>
      </c>
      <c r="B64" s="67" t="s">
        <v>31</v>
      </c>
      <c r="C64" s="80" t="s">
        <v>286</v>
      </c>
      <c r="D64" s="69">
        <v>173300</v>
      </c>
      <c r="E64" s="70">
        <f t="shared" si="2"/>
        <v>28309.24</v>
      </c>
      <c r="F64" s="71">
        <f>IF(OR(D64="-",E64&gt;=D64),"-",D64-IF(E64="-",0,E64))</f>
        <v>144990.76</v>
      </c>
    </row>
    <row r="65" spans="1:6" ht="22.5" customHeight="1">
      <c r="A65" s="66" t="str">
        <f>'[1]117_2'!$A$97</f>
        <v>Иные непрограммные расходы</v>
      </c>
      <c r="B65" s="67" t="s">
        <v>31</v>
      </c>
      <c r="C65" s="80" t="s">
        <v>287</v>
      </c>
      <c r="D65" s="69">
        <v>173300</v>
      </c>
      <c r="E65" s="70">
        <f t="shared" si="2"/>
        <v>28309.24</v>
      </c>
      <c r="F65" s="71">
        <f>IF(OR(D65="-",E65&gt;=D65),"-",D65-IF(E65="-",0,E65))</f>
        <v>144990.76</v>
      </c>
    </row>
    <row r="66" spans="1:6" ht="127.5" customHeight="1">
      <c r="A66" s="66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66" s="67" t="s">
        <v>31</v>
      </c>
      <c r="C66" s="80" t="s">
        <v>288</v>
      </c>
      <c r="D66" s="69">
        <v>173300</v>
      </c>
      <c r="E66" s="70">
        <f t="shared" si="2"/>
        <v>28309.24</v>
      </c>
      <c r="F66" s="71">
        <f>IF(OR(D66="-",E66&gt;=D66),"-",D66-IF(E66="-",0,E66))</f>
        <v>144990.76</v>
      </c>
    </row>
    <row r="67" spans="1:6" ht="111.75" customHeight="1">
      <c r="A67" s="78" t="s">
        <v>34</v>
      </c>
      <c r="B67" s="79" t="s">
        <v>31</v>
      </c>
      <c r="C67" s="80" t="s">
        <v>289</v>
      </c>
      <c r="D67" s="81">
        <v>173300</v>
      </c>
      <c r="E67" s="70">
        <f t="shared" si="2"/>
        <v>28309.24</v>
      </c>
      <c r="F67" s="71">
        <f>IF(OR(D67="-",E67&gt;=D67),"-",D67-IF(E67="-",0,E67))</f>
        <v>144990.76</v>
      </c>
    </row>
    <row r="68" spans="1:6" ht="51.75" customHeight="1">
      <c r="A68" s="78" t="s">
        <v>35</v>
      </c>
      <c r="B68" s="79" t="s">
        <v>31</v>
      </c>
      <c r="C68" s="80" t="s">
        <v>290</v>
      </c>
      <c r="D68" s="81">
        <v>173300</v>
      </c>
      <c r="E68" s="82">
        <f>E69+E70</f>
        <v>28309.24</v>
      </c>
      <c r="F68" s="83">
        <f t="shared" si="0"/>
        <v>144990.76</v>
      </c>
    </row>
    <row r="69" spans="1:6" ht="42" customHeight="1">
      <c r="A69" s="78" t="s">
        <v>36</v>
      </c>
      <c r="B69" s="79" t="s">
        <v>31</v>
      </c>
      <c r="C69" s="80" t="s">
        <v>291</v>
      </c>
      <c r="D69" s="81">
        <v>133100</v>
      </c>
      <c r="E69" s="94">
        <v>22678.68</v>
      </c>
      <c r="F69" s="83">
        <f t="shared" si="0"/>
        <v>110421.32</v>
      </c>
    </row>
    <row r="70" spans="1:6" ht="72.75" customHeight="1">
      <c r="A70" s="78" t="s">
        <v>38</v>
      </c>
      <c r="B70" s="79" t="s">
        <v>31</v>
      </c>
      <c r="C70" s="80" t="s">
        <v>292</v>
      </c>
      <c r="D70" s="81">
        <v>40200</v>
      </c>
      <c r="E70" s="94">
        <v>5630.56</v>
      </c>
      <c r="F70" s="83">
        <f t="shared" si="0"/>
        <v>34569.44</v>
      </c>
    </row>
    <row r="71" spans="1:6" ht="56.25" customHeight="1">
      <c r="A71" s="66" t="s">
        <v>52</v>
      </c>
      <c r="B71" s="67" t="s">
        <v>31</v>
      </c>
      <c r="C71" s="68" t="s">
        <v>293</v>
      </c>
      <c r="D71" s="69">
        <v>55200</v>
      </c>
      <c r="E71" s="70" t="s">
        <v>14</v>
      </c>
      <c r="F71" s="71" t="str">
        <f t="shared" si="0"/>
        <v>-</v>
      </c>
    </row>
    <row r="72" spans="1:6" ht="75" customHeight="1">
      <c r="A72" s="66" t="s">
        <v>53</v>
      </c>
      <c r="B72" s="67" t="s">
        <v>31</v>
      </c>
      <c r="C72" s="68" t="s">
        <v>294</v>
      </c>
      <c r="D72" s="69">
        <v>55200</v>
      </c>
      <c r="E72" s="70" t="s">
        <v>14</v>
      </c>
      <c r="F72" s="71" t="str">
        <f t="shared" si="0"/>
        <v>-</v>
      </c>
    </row>
    <row r="73" spans="1:6" ht="87" customHeight="1">
      <c r="A73" s="66" t="str">
        <f>'[1]117_2'!A108</f>
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</c>
      <c r="B73" s="67" t="s">
        <v>31</v>
      </c>
      <c r="C73" s="80" t="s">
        <v>295</v>
      </c>
      <c r="D73" s="69">
        <v>37500</v>
      </c>
      <c r="E73" s="70" t="str">
        <f>E72</f>
        <v>-</v>
      </c>
      <c r="F73" s="71" t="str">
        <f>F72</f>
        <v>-</v>
      </c>
    </row>
    <row r="74" spans="1:6" ht="40.5" customHeight="1">
      <c r="A74" s="66" t="str">
        <f>'[1]117_2'!A109</f>
        <v>Подпрограмма "Пожарная безопасность"</v>
      </c>
      <c r="B74" s="67" t="s">
        <v>31</v>
      </c>
      <c r="C74" s="80" t="s">
        <v>296</v>
      </c>
      <c r="D74" s="81">
        <v>37500</v>
      </c>
      <c r="E74" s="70" t="str">
        <f>E73</f>
        <v>-</v>
      </c>
      <c r="F74" s="71" t="str">
        <f>F73</f>
        <v>-</v>
      </c>
    </row>
    <row r="75" spans="1:6" ht="46.5" customHeight="1">
      <c r="A75" s="78" t="s">
        <v>39</v>
      </c>
      <c r="B75" s="79" t="s">
        <v>31</v>
      </c>
      <c r="C75" s="80" t="s">
        <v>297</v>
      </c>
      <c r="D75" s="81">
        <v>37500</v>
      </c>
      <c r="E75" s="82" t="s">
        <v>14</v>
      </c>
      <c r="F75" s="83" t="str">
        <f t="shared" si="0"/>
        <v>-</v>
      </c>
    </row>
    <row r="76" spans="1:6" ht="55.5" customHeight="1">
      <c r="A76" s="78" t="s">
        <v>40</v>
      </c>
      <c r="B76" s="79" t="s">
        <v>31</v>
      </c>
      <c r="C76" s="80" t="s">
        <v>298</v>
      </c>
      <c r="D76" s="81">
        <v>37500</v>
      </c>
      <c r="E76" s="82" t="s">
        <v>14</v>
      </c>
      <c r="F76" s="83" t="str">
        <f t="shared" si="0"/>
        <v>-</v>
      </c>
    </row>
    <row r="77" spans="1:6" ht="45">
      <c r="A77" s="78" t="s">
        <v>41</v>
      </c>
      <c r="B77" s="79" t="s">
        <v>31</v>
      </c>
      <c r="C77" s="80" t="s">
        <v>299</v>
      </c>
      <c r="D77" s="81">
        <v>37500</v>
      </c>
      <c r="E77" s="82" t="s">
        <v>14</v>
      </c>
      <c r="F77" s="83" t="str">
        <f t="shared" si="0"/>
        <v>-</v>
      </c>
    </row>
    <row r="78" spans="1:6" ht="48.75" customHeight="1">
      <c r="A78" s="66" t="str">
        <f>'[1]117_2'!$A$118</f>
        <v>Подпрограмма "Обеспечение безопасности на водных объектах" </v>
      </c>
      <c r="B78" s="67" t="s">
        <v>31</v>
      </c>
      <c r="C78" s="80" t="s">
        <v>300</v>
      </c>
      <c r="D78" s="69">
        <f>D79</f>
        <v>12700</v>
      </c>
      <c r="E78" s="82" t="s">
        <v>14</v>
      </c>
      <c r="F78" s="83" t="str">
        <f>IF(OR(D78="-",E78&gt;=D78),"-",D78-IF(E78="-",0,E78))</f>
        <v>-</v>
      </c>
    </row>
    <row r="79" spans="1:6" ht="153" customHeight="1">
      <c r="A79" s="66" t="s">
        <v>215</v>
      </c>
      <c r="B79" s="67" t="s">
        <v>31</v>
      </c>
      <c r="C79" s="80" t="s">
        <v>301</v>
      </c>
      <c r="D79" s="69">
        <v>12700</v>
      </c>
      <c r="E79" s="82" t="s">
        <v>14</v>
      </c>
      <c r="F79" s="83" t="str">
        <f>IF(OR(D79="-",E79&gt;=D79),"-",D79-IF(E79="-",0,E79))</f>
        <v>-</v>
      </c>
    </row>
    <row r="80" spans="1:6" ht="59.25" customHeight="1">
      <c r="A80" s="78" t="s">
        <v>39</v>
      </c>
      <c r="B80" s="67" t="s">
        <v>31</v>
      </c>
      <c r="C80" s="80" t="s">
        <v>302</v>
      </c>
      <c r="D80" s="69">
        <v>12700</v>
      </c>
      <c r="E80" s="82" t="s">
        <v>14</v>
      </c>
      <c r="F80" s="83" t="str">
        <f>IF(OR(D80="-",E80&gt;=D80),"-",D80-IF(E80="-",0,E80))</f>
        <v>-</v>
      </c>
    </row>
    <row r="81" spans="1:6" ht="57.75" customHeight="1">
      <c r="A81" s="78" t="s">
        <v>40</v>
      </c>
      <c r="B81" s="67" t="s">
        <v>31</v>
      </c>
      <c r="C81" s="80" t="s">
        <v>303</v>
      </c>
      <c r="D81" s="69">
        <v>12700</v>
      </c>
      <c r="E81" s="82" t="s">
        <v>14</v>
      </c>
      <c r="F81" s="83" t="str">
        <f>IF(OR(D81="-",E81&gt;=D81),"-",D81-IF(E81="-",0,E81))</f>
        <v>-</v>
      </c>
    </row>
    <row r="82" spans="1:6" ht="45">
      <c r="A82" s="78" t="s">
        <v>41</v>
      </c>
      <c r="B82" s="67" t="s">
        <v>31</v>
      </c>
      <c r="C82" s="80" t="s">
        <v>302</v>
      </c>
      <c r="D82" s="69">
        <v>12700</v>
      </c>
      <c r="E82" s="82" t="s">
        <v>14</v>
      </c>
      <c r="F82" s="83" t="str">
        <f>IF(OR(D82="-",E82&gt;=D82),"-",D82-IF(E82="-",0,E82))</f>
        <v>-</v>
      </c>
    </row>
    <row r="83" spans="1:6" ht="30">
      <c r="A83" s="66" t="s">
        <v>229</v>
      </c>
      <c r="B83" s="67" t="s">
        <v>31</v>
      </c>
      <c r="C83" s="80" t="s">
        <v>304</v>
      </c>
      <c r="D83" s="81">
        <f>D85</f>
        <v>3000</v>
      </c>
      <c r="E83" s="70" t="str">
        <f>E82</f>
        <v>-</v>
      </c>
      <c r="F83" s="71" t="str">
        <f>F82</f>
        <v>-</v>
      </c>
    </row>
    <row r="84" spans="1:6" ht="135">
      <c r="A84" s="66" t="s">
        <v>230</v>
      </c>
      <c r="B84" s="67" t="s">
        <v>31</v>
      </c>
      <c r="C84" s="80" t="s">
        <v>305</v>
      </c>
      <c r="D84" s="81">
        <f>D86</f>
        <v>3000</v>
      </c>
      <c r="E84" s="70" t="str">
        <f>E83</f>
        <v>-</v>
      </c>
      <c r="F84" s="71" t="str">
        <f>F83</f>
        <v>-</v>
      </c>
    </row>
    <row r="85" spans="1:6" ht="45">
      <c r="A85" s="78" t="s">
        <v>39</v>
      </c>
      <c r="B85" s="79" t="s">
        <v>31</v>
      </c>
      <c r="C85" s="80" t="s">
        <v>306</v>
      </c>
      <c r="D85" s="81">
        <f>D86</f>
        <v>3000</v>
      </c>
      <c r="E85" s="82" t="s">
        <v>14</v>
      </c>
      <c r="F85" s="83" t="str">
        <f>IF(OR(D85="-",E85&gt;=D85),"-",D85-IF(E85="-",0,E85))</f>
        <v>-</v>
      </c>
    </row>
    <row r="86" spans="1:6" ht="45">
      <c r="A86" s="78" t="s">
        <v>40</v>
      </c>
      <c r="B86" s="79" t="s">
        <v>31</v>
      </c>
      <c r="C86" s="80" t="s">
        <v>307</v>
      </c>
      <c r="D86" s="81">
        <f>D87</f>
        <v>3000</v>
      </c>
      <c r="E86" s="82" t="s">
        <v>14</v>
      </c>
      <c r="F86" s="83" t="str">
        <f>IF(OR(D86="-",E86&gt;=D86),"-",D86-IF(E86="-",0,E86))</f>
        <v>-</v>
      </c>
    </row>
    <row r="87" spans="1:6" ht="45">
      <c r="A87" s="78" t="s">
        <v>41</v>
      </c>
      <c r="B87" s="79" t="s">
        <v>31</v>
      </c>
      <c r="C87" s="80" t="s">
        <v>308</v>
      </c>
      <c r="D87" s="95">
        <v>3000</v>
      </c>
      <c r="E87" s="82" t="s">
        <v>14</v>
      </c>
      <c r="F87" s="83" t="str">
        <f>IF(OR(D87="-",E87&gt;=D87),"-",D87-IF(E87="-",0,E87))</f>
        <v>-</v>
      </c>
    </row>
    <row r="88" spans="1:6" ht="30">
      <c r="A88" s="66" t="s">
        <v>231</v>
      </c>
      <c r="B88" s="67" t="s">
        <v>31</v>
      </c>
      <c r="C88" s="80" t="s">
        <v>309</v>
      </c>
      <c r="D88" s="81">
        <f>D90</f>
        <v>2000</v>
      </c>
      <c r="E88" s="70" t="str">
        <f>E87</f>
        <v>-</v>
      </c>
      <c r="F88" s="71" t="str">
        <f>F87</f>
        <v>-</v>
      </c>
    </row>
    <row r="89" spans="1:6" ht="135">
      <c r="A89" s="66" t="s">
        <v>232</v>
      </c>
      <c r="B89" s="67" t="s">
        <v>31</v>
      </c>
      <c r="C89" s="80" t="s">
        <v>310</v>
      </c>
      <c r="D89" s="81">
        <f>D91</f>
        <v>2000</v>
      </c>
      <c r="E89" s="70" t="str">
        <f>E88</f>
        <v>-</v>
      </c>
      <c r="F89" s="71" t="str">
        <f>F88</f>
        <v>-</v>
      </c>
    </row>
    <row r="90" spans="1:6" ht="45">
      <c r="A90" s="78" t="s">
        <v>39</v>
      </c>
      <c r="B90" s="79" t="s">
        <v>31</v>
      </c>
      <c r="C90" s="80" t="s">
        <v>311</v>
      </c>
      <c r="D90" s="81">
        <f>D91</f>
        <v>2000</v>
      </c>
      <c r="E90" s="82" t="s">
        <v>14</v>
      </c>
      <c r="F90" s="83" t="str">
        <f>IF(OR(D90="-",E90&gt;=D90),"-",D90-IF(E90="-",0,E90))</f>
        <v>-</v>
      </c>
    </row>
    <row r="91" spans="1:6" ht="45">
      <c r="A91" s="78" t="s">
        <v>40</v>
      </c>
      <c r="B91" s="79" t="s">
        <v>31</v>
      </c>
      <c r="C91" s="80" t="s">
        <v>312</v>
      </c>
      <c r="D91" s="81">
        <f>D92</f>
        <v>2000</v>
      </c>
      <c r="E91" s="82" t="s">
        <v>14</v>
      </c>
      <c r="F91" s="83" t="str">
        <f>IF(OR(D91="-",E91&gt;=D91),"-",D91-IF(E91="-",0,E91))</f>
        <v>-</v>
      </c>
    </row>
    <row r="92" spans="1:6" ht="45">
      <c r="A92" s="78" t="s">
        <v>41</v>
      </c>
      <c r="B92" s="79" t="s">
        <v>31</v>
      </c>
      <c r="C92" s="80" t="s">
        <v>313</v>
      </c>
      <c r="D92" s="95">
        <v>2000</v>
      </c>
      <c r="E92" s="82" t="s">
        <v>14</v>
      </c>
      <c r="F92" s="83" t="str">
        <f>IF(OR(D92="-",E92&gt;=D92),"-",D92-IF(E92="-",0,E92))</f>
        <v>-</v>
      </c>
    </row>
    <row r="93" spans="1:6" ht="22.5" customHeight="1">
      <c r="A93" s="66" t="s">
        <v>54</v>
      </c>
      <c r="B93" s="67" t="s">
        <v>31</v>
      </c>
      <c r="C93" s="68" t="s">
        <v>314</v>
      </c>
      <c r="D93" s="69">
        <f>D94</f>
        <v>3358600</v>
      </c>
      <c r="E93" s="69">
        <f aca="true" t="shared" si="3" ref="E93:F95">E98</f>
        <v>120005</v>
      </c>
      <c r="F93" s="69">
        <f t="shared" si="3"/>
        <v>1274695</v>
      </c>
    </row>
    <row r="94" spans="1:6" ht="27" customHeight="1">
      <c r="A94" s="66" t="s">
        <v>55</v>
      </c>
      <c r="B94" s="67" t="s">
        <v>31</v>
      </c>
      <c r="C94" s="68" t="s">
        <v>315</v>
      </c>
      <c r="D94" s="69">
        <f>D95</f>
        <v>3358600</v>
      </c>
      <c r="E94" s="69">
        <f t="shared" si="3"/>
        <v>120005</v>
      </c>
      <c r="F94" s="69">
        <f t="shared" si="3"/>
        <v>1274695</v>
      </c>
    </row>
    <row r="95" spans="1:6" ht="60" customHeight="1">
      <c r="A95" s="66" t="str">
        <f>'[1]117_2'!A125</f>
        <v>Муниципальная программа Киселевского сельского поселения "Развитие транспортной системы"</v>
      </c>
      <c r="B95" s="67" t="s">
        <v>31</v>
      </c>
      <c r="C95" s="80" t="s">
        <v>316</v>
      </c>
      <c r="D95" s="69">
        <f>D96</f>
        <v>3358600</v>
      </c>
      <c r="E95" s="69">
        <f t="shared" si="3"/>
        <v>120005</v>
      </c>
      <c r="F95" s="69">
        <f t="shared" si="3"/>
        <v>1274695</v>
      </c>
    </row>
    <row r="96" spans="1:6" ht="63" customHeight="1">
      <c r="A96" s="66" t="str">
        <f>'[1]117_2'!A126</f>
        <v>Подпрограмма «Развитие транспортной инфраструктуры Киселевского сельского поселения» </v>
      </c>
      <c r="B96" s="67" t="s">
        <v>31</v>
      </c>
      <c r="C96" s="80" t="s">
        <v>317</v>
      </c>
      <c r="D96" s="69">
        <f>D97+D102+D105</f>
        <v>3358600</v>
      </c>
      <c r="E96" s="82">
        <f>E97</f>
        <v>120005</v>
      </c>
      <c r="F96" s="83">
        <f>IF(OR(D96="-",E96&gt;=D96),"-",D96-IF(E96="-",0,E96))</f>
        <v>3238595</v>
      </c>
    </row>
    <row r="97" spans="1:6" ht="153" customHeight="1">
      <c r="A97" s="66" t="s">
        <v>216</v>
      </c>
      <c r="B97" s="67" t="s">
        <v>31</v>
      </c>
      <c r="C97" s="80" t="s">
        <v>318</v>
      </c>
      <c r="D97" s="69">
        <f>D98</f>
        <v>1394700</v>
      </c>
      <c r="E97" s="70">
        <f>E98</f>
        <v>120005</v>
      </c>
      <c r="F97" s="71"/>
    </row>
    <row r="98" spans="1:6" ht="63.75" customHeight="1">
      <c r="A98" s="78" t="s">
        <v>39</v>
      </c>
      <c r="B98" s="79" t="s">
        <v>31</v>
      </c>
      <c r="C98" s="80" t="s">
        <v>319</v>
      </c>
      <c r="D98" s="69">
        <v>1394700</v>
      </c>
      <c r="E98" s="82">
        <f>E100</f>
        <v>120005</v>
      </c>
      <c r="F98" s="83">
        <f>IF(OR(D98="-",E98&gt;=D98),"-",D98-IF(E98="-",0,E98))</f>
        <v>1274695</v>
      </c>
    </row>
    <row r="99" spans="1:6" ht="60" customHeight="1">
      <c r="A99" s="78" t="s">
        <v>40</v>
      </c>
      <c r="B99" s="79" t="s">
        <v>31</v>
      </c>
      <c r="C99" s="80" t="s">
        <v>320</v>
      </c>
      <c r="D99" s="69">
        <v>1394700</v>
      </c>
      <c r="E99" s="82">
        <f>E100</f>
        <v>120005</v>
      </c>
      <c r="F99" s="83">
        <f>IF(OR(D99="-",E99&gt;=D99),"-",D99-IF(E99="-",0,E99))</f>
        <v>1274695</v>
      </c>
    </row>
    <row r="100" spans="1:6" ht="66" customHeight="1">
      <c r="A100" s="78" t="s">
        <v>41</v>
      </c>
      <c r="B100" s="79" t="s">
        <v>31</v>
      </c>
      <c r="C100" s="80" t="s">
        <v>321</v>
      </c>
      <c r="D100" s="69">
        <v>1394700</v>
      </c>
      <c r="E100" s="94">
        <v>120005</v>
      </c>
      <c r="F100" s="83">
        <f>IF(OR(D100="-",E100&gt;=D100),"-",D100-IF(E100="-",0,E100))</f>
        <v>1274695</v>
      </c>
    </row>
    <row r="101" spans="1:6" ht="198" customHeight="1">
      <c r="A101" s="78" t="s">
        <v>217</v>
      </c>
      <c r="B101" s="79" t="s">
        <v>31</v>
      </c>
      <c r="C101" s="80" t="s">
        <v>322</v>
      </c>
      <c r="D101" s="69">
        <v>1568300</v>
      </c>
      <c r="E101" s="70" t="str">
        <f>E102</f>
        <v>-</v>
      </c>
      <c r="F101" s="71">
        <f>D101</f>
        <v>1568300</v>
      </c>
    </row>
    <row r="102" spans="1:6" ht="48" customHeight="1">
      <c r="A102" s="78" t="s">
        <v>39</v>
      </c>
      <c r="B102" s="79" t="s">
        <v>31</v>
      </c>
      <c r="C102" s="80" t="s">
        <v>323</v>
      </c>
      <c r="D102" s="69">
        <v>1568300</v>
      </c>
      <c r="E102" s="70" t="str">
        <f>E103</f>
        <v>-</v>
      </c>
      <c r="F102" s="71">
        <f aca="true" t="shared" si="4" ref="E102:F108">F101</f>
        <v>1568300</v>
      </c>
    </row>
    <row r="103" spans="1:6" ht="59.25" customHeight="1">
      <c r="A103" s="78" t="s">
        <v>40</v>
      </c>
      <c r="B103" s="79" t="s">
        <v>31</v>
      </c>
      <c r="C103" s="80" t="s">
        <v>324</v>
      </c>
      <c r="D103" s="69">
        <v>1568300</v>
      </c>
      <c r="E103" s="70" t="s">
        <v>14</v>
      </c>
      <c r="F103" s="71">
        <f t="shared" si="4"/>
        <v>1568300</v>
      </c>
    </row>
    <row r="104" spans="1:6" ht="52.5" customHeight="1">
      <c r="A104" s="78" t="s">
        <v>41</v>
      </c>
      <c r="B104" s="79" t="s">
        <v>31</v>
      </c>
      <c r="C104" s="80" t="s">
        <v>325</v>
      </c>
      <c r="D104" s="69">
        <v>1568300</v>
      </c>
      <c r="E104" s="70" t="s">
        <v>14</v>
      </c>
      <c r="F104" s="71">
        <f t="shared" si="4"/>
        <v>1568300</v>
      </c>
    </row>
    <row r="105" spans="1:6" ht="120">
      <c r="A105" s="66" t="s">
        <v>204</v>
      </c>
      <c r="B105" s="79" t="s">
        <v>31</v>
      </c>
      <c r="C105" s="80" t="s">
        <v>326</v>
      </c>
      <c r="D105" s="69">
        <v>395600</v>
      </c>
      <c r="E105" s="70" t="str">
        <f t="shared" si="4"/>
        <v>-</v>
      </c>
      <c r="F105" s="71">
        <f>D105</f>
        <v>395600</v>
      </c>
    </row>
    <row r="106" spans="1:6" ht="69" customHeight="1">
      <c r="A106" s="78" t="s">
        <v>39</v>
      </c>
      <c r="B106" s="79" t="s">
        <v>31</v>
      </c>
      <c r="C106" s="80" t="s">
        <v>327</v>
      </c>
      <c r="D106" s="69">
        <v>395600</v>
      </c>
      <c r="E106" s="70" t="str">
        <f t="shared" si="4"/>
        <v>-</v>
      </c>
      <c r="F106" s="71">
        <f t="shared" si="4"/>
        <v>395600</v>
      </c>
    </row>
    <row r="107" spans="1:6" ht="62.25" customHeight="1">
      <c r="A107" s="78" t="s">
        <v>40</v>
      </c>
      <c r="B107" s="79" t="s">
        <v>31</v>
      </c>
      <c r="C107" s="80" t="s">
        <v>328</v>
      </c>
      <c r="D107" s="69">
        <v>395600</v>
      </c>
      <c r="E107" s="70" t="str">
        <f t="shared" si="4"/>
        <v>-</v>
      </c>
      <c r="F107" s="71">
        <f t="shared" si="4"/>
        <v>395600</v>
      </c>
    </row>
    <row r="108" spans="1:6" ht="54" customHeight="1">
      <c r="A108" s="78" t="s">
        <v>41</v>
      </c>
      <c r="B108" s="79" t="s">
        <v>31</v>
      </c>
      <c r="C108" s="80" t="s">
        <v>329</v>
      </c>
      <c r="D108" s="69">
        <v>395600</v>
      </c>
      <c r="E108" s="70" t="str">
        <f t="shared" si="4"/>
        <v>-</v>
      </c>
      <c r="F108" s="71">
        <f t="shared" si="4"/>
        <v>395600</v>
      </c>
    </row>
    <row r="109" spans="1:6" ht="50.25" customHeight="1">
      <c r="A109" s="66" t="s">
        <v>56</v>
      </c>
      <c r="B109" s="67" t="s">
        <v>31</v>
      </c>
      <c r="C109" s="68" t="s">
        <v>330</v>
      </c>
      <c r="D109" s="69">
        <f>D110+D117</f>
        <v>2010000</v>
      </c>
      <c r="E109" s="70">
        <f>E117</f>
        <v>482479.24</v>
      </c>
      <c r="F109" s="71">
        <f>IF(OR(D109="-",E109&gt;=D109),"-",D109-IF(E109="-",0,E109))</f>
        <v>1527520.76</v>
      </c>
    </row>
    <row r="110" spans="1:6" ht="39" customHeight="1">
      <c r="A110" s="66" t="s">
        <v>233</v>
      </c>
      <c r="B110" s="67" t="s">
        <v>31</v>
      </c>
      <c r="C110" s="68" t="s">
        <v>331</v>
      </c>
      <c r="D110" s="69">
        <f>D112</f>
        <v>30000</v>
      </c>
      <c r="E110" s="70" t="str">
        <f>E111</f>
        <v>-</v>
      </c>
      <c r="F110" s="71">
        <f>D110</f>
        <v>30000</v>
      </c>
    </row>
    <row r="111" spans="1:6" ht="81" customHeight="1">
      <c r="A111" s="66" t="s">
        <v>234</v>
      </c>
      <c r="B111" s="67" t="s">
        <v>31</v>
      </c>
      <c r="C111" s="80" t="s">
        <v>332</v>
      </c>
      <c r="D111" s="69">
        <f>D112</f>
        <v>30000</v>
      </c>
      <c r="E111" s="70" t="str">
        <f>E112</f>
        <v>-</v>
      </c>
      <c r="F111" s="71">
        <f aca="true" t="shared" si="5" ref="F111:F116">D111</f>
        <v>30000</v>
      </c>
    </row>
    <row r="112" spans="1:6" ht="58.5" customHeight="1">
      <c r="A112" s="66" t="s">
        <v>235</v>
      </c>
      <c r="B112" s="79" t="s">
        <v>31</v>
      </c>
      <c r="C112" s="80" t="s">
        <v>333</v>
      </c>
      <c r="D112" s="69">
        <f>D113</f>
        <v>30000</v>
      </c>
      <c r="E112" s="70" t="s">
        <v>14</v>
      </c>
      <c r="F112" s="71">
        <f t="shared" si="5"/>
        <v>30000</v>
      </c>
    </row>
    <row r="113" spans="1:6" ht="148.5" customHeight="1">
      <c r="A113" s="66" t="s">
        <v>236</v>
      </c>
      <c r="B113" s="79" t="s">
        <v>31</v>
      </c>
      <c r="C113" s="80" t="s">
        <v>334</v>
      </c>
      <c r="D113" s="81">
        <f>D114</f>
        <v>30000</v>
      </c>
      <c r="E113" s="82" t="str">
        <f>E114</f>
        <v>-</v>
      </c>
      <c r="F113" s="71">
        <f t="shared" si="5"/>
        <v>30000</v>
      </c>
    </row>
    <row r="114" spans="1:6" ht="50.25" customHeight="1">
      <c r="A114" s="78" t="s">
        <v>39</v>
      </c>
      <c r="B114" s="79" t="s">
        <v>31</v>
      </c>
      <c r="C114" s="80" t="s">
        <v>335</v>
      </c>
      <c r="D114" s="81">
        <f>D115</f>
        <v>30000</v>
      </c>
      <c r="E114" s="82" t="str">
        <f>E116</f>
        <v>-</v>
      </c>
      <c r="F114" s="71">
        <f t="shared" si="5"/>
        <v>30000</v>
      </c>
    </row>
    <row r="115" spans="1:6" ht="50.25" customHeight="1">
      <c r="A115" s="78" t="s">
        <v>40</v>
      </c>
      <c r="B115" s="79" t="s">
        <v>31</v>
      </c>
      <c r="C115" s="80" t="s">
        <v>336</v>
      </c>
      <c r="D115" s="81">
        <f>D116</f>
        <v>30000</v>
      </c>
      <c r="E115" s="82" t="str">
        <f>E116</f>
        <v>-</v>
      </c>
      <c r="F115" s="71">
        <f t="shared" si="5"/>
        <v>30000</v>
      </c>
    </row>
    <row r="116" spans="1:6" ht="50.25" customHeight="1">
      <c r="A116" s="78" t="s">
        <v>41</v>
      </c>
      <c r="B116" s="79" t="s">
        <v>31</v>
      </c>
      <c r="C116" s="80" t="s">
        <v>337</v>
      </c>
      <c r="D116" s="81">
        <v>30000</v>
      </c>
      <c r="E116" s="94" t="s">
        <v>14</v>
      </c>
      <c r="F116" s="71">
        <f t="shared" si="5"/>
        <v>30000</v>
      </c>
    </row>
    <row r="117" spans="1:6" ht="24" customHeight="1">
      <c r="A117" s="66" t="s">
        <v>57</v>
      </c>
      <c r="B117" s="67" t="s">
        <v>31</v>
      </c>
      <c r="C117" s="68" t="s">
        <v>338</v>
      </c>
      <c r="D117" s="69">
        <f>D119</f>
        <v>1980000</v>
      </c>
      <c r="E117" s="70">
        <f>E118</f>
        <v>482479.24</v>
      </c>
      <c r="F117" s="71">
        <f>IF(OR(D117="-",E117&gt;=D117),"-",D117-IF(E117="-",0,E117))</f>
        <v>1497520.76</v>
      </c>
    </row>
    <row r="118" spans="1:6" ht="82.5" customHeight="1">
      <c r="A118" s="66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18" s="67" t="s">
        <v>31</v>
      </c>
      <c r="C118" s="80" t="s">
        <v>339</v>
      </c>
      <c r="D118" s="69">
        <f>D117</f>
        <v>1980000</v>
      </c>
      <c r="E118" s="70">
        <f>E119</f>
        <v>482479.24</v>
      </c>
      <c r="F118" s="71">
        <f>D118-E118</f>
        <v>1497520.76</v>
      </c>
    </row>
    <row r="119" spans="1:6" ht="61.5" customHeight="1">
      <c r="A119" s="66" t="str">
        <f>'[1]117_2'!A180</f>
        <v>Подпрограмма «Благоустройство территории Киселевского сельского поселения» </v>
      </c>
      <c r="B119" s="79" t="s">
        <v>31</v>
      </c>
      <c r="C119" s="80" t="s">
        <v>340</v>
      </c>
      <c r="D119" s="69">
        <f>D120+D124+D128</f>
        <v>1980000</v>
      </c>
      <c r="E119" s="70">
        <f>E120+E128+E124</f>
        <v>482479.24</v>
      </c>
      <c r="F119" s="71">
        <f>F118</f>
        <v>1497520.76</v>
      </c>
    </row>
    <row r="120" spans="1:6" ht="209.25" customHeight="1">
      <c r="A120" s="66" t="s">
        <v>218</v>
      </c>
      <c r="B120" s="79" t="s">
        <v>31</v>
      </c>
      <c r="C120" s="80" t="s">
        <v>341</v>
      </c>
      <c r="D120" s="81">
        <v>1300000</v>
      </c>
      <c r="E120" s="82">
        <f>E121</f>
        <v>333994.85</v>
      </c>
      <c r="F120" s="83">
        <f aca="true" t="shared" si="6" ref="F120:F131">IF(OR(D120="-",E120&gt;=D120),"-",D120-IF(E120="-",0,E120))</f>
        <v>966005.15</v>
      </c>
    </row>
    <row r="121" spans="1:6" ht="60" customHeight="1">
      <c r="A121" s="78" t="s">
        <v>39</v>
      </c>
      <c r="B121" s="79" t="s">
        <v>31</v>
      </c>
      <c r="C121" s="80" t="s">
        <v>342</v>
      </c>
      <c r="D121" s="81">
        <v>1300000</v>
      </c>
      <c r="E121" s="82">
        <f>E123</f>
        <v>333994.85</v>
      </c>
      <c r="F121" s="83">
        <f t="shared" si="6"/>
        <v>966005.15</v>
      </c>
    </row>
    <row r="122" spans="1:6" ht="45">
      <c r="A122" s="78" t="s">
        <v>40</v>
      </c>
      <c r="B122" s="79" t="s">
        <v>31</v>
      </c>
      <c r="C122" s="80" t="s">
        <v>343</v>
      </c>
      <c r="D122" s="81">
        <v>1300000</v>
      </c>
      <c r="E122" s="82">
        <f>E123</f>
        <v>333994.85</v>
      </c>
      <c r="F122" s="83">
        <f t="shared" si="6"/>
        <v>966005.15</v>
      </c>
    </row>
    <row r="123" spans="1:6" ht="75" customHeight="1">
      <c r="A123" s="78" t="s">
        <v>41</v>
      </c>
      <c r="B123" s="79" t="s">
        <v>31</v>
      </c>
      <c r="C123" s="80" t="s">
        <v>344</v>
      </c>
      <c r="D123" s="81">
        <v>1300000</v>
      </c>
      <c r="E123" s="94">
        <v>333994.85</v>
      </c>
      <c r="F123" s="83">
        <f t="shared" si="6"/>
        <v>966005.15</v>
      </c>
    </row>
    <row r="124" spans="1:6" ht="225" customHeight="1">
      <c r="A124" s="66" t="s">
        <v>219</v>
      </c>
      <c r="B124" s="79" t="s">
        <v>31</v>
      </c>
      <c r="C124" s="80" t="s">
        <v>345</v>
      </c>
      <c r="D124" s="69">
        <v>110000</v>
      </c>
      <c r="E124" s="82">
        <f>E125</f>
        <v>14616.5</v>
      </c>
      <c r="F124" s="83">
        <f t="shared" si="6"/>
        <v>95383.5</v>
      </c>
    </row>
    <row r="125" spans="1:6" ht="72" customHeight="1">
      <c r="A125" s="78" t="s">
        <v>39</v>
      </c>
      <c r="B125" s="79" t="s">
        <v>31</v>
      </c>
      <c r="C125" s="80" t="s">
        <v>346</v>
      </c>
      <c r="D125" s="69">
        <v>110000</v>
      </c>
      <c r="E125" s="82">
        <f>E126</f>
        <v>14616.5</v>
      </c>
      <c r="F125" s="83">
        <f>IF(OR(D125="-",E125&gt;=D125),"-",D125-IF(E125="-",0,E125))</f>
        <v>95383.5</v>
      </c>
    </row>
    <row r="126" spans="1:6" ht="45">
      <c r="A126" s="78" t="s">
        <v>40</v>
      </c>
      <c r="B126" s="79" t="s">
        <v>31</v>
      </c>
      <c r="C126" s="80" t="s">
        <v>347</v>
      </c>
      <c r="D126" s="69">
        <v>110000</v>
      </c>
      <c r="E126" s="82">
        <f>E127</f>
        <v>14616.5</v>
      </c>
      <c r="F126" s="83">
        <f t="shared" si="6"/>
        <v>95383.5</v>
      </c>
    </row>
    <row r="127" spans="1:6" ht="78.75" customHeight="1">
      <c r="A127" s="78" t="s">
        <v>41</v>
      </c>
      <c r="B127" s="79" t="s">
        <v>31</v>
      </c>
      <c r="C127" s="80" t="s">
        <v>348</v>
      </c>
      <c r="D127" s="69">
        <v>110000</v>
      </c>
      <c r="E127" s="94">
        <v>14616.5</v>
      </c>
      <c r="F127" s="83">
        <f t="shared" si="6"/>
        <v>95383.5</v>
      </c>
    </row>
    <row r="128" spans="1:6" ht="174.75" customHeight="1">
      <c r="A128" s="66" t="s">
        <v>220</v>
      </c>
      <c r="B128" s="79" t="s">
        <v>31</v>
      </c>
      <c r="C128" s="80" t="s">
        <v>349</v>
      </c>
      <c r="D128" s="69">
        <f aca="true" t="shared" si="7" ref="D128:E130">D129</f>
        <v>570000</v>
      </c>
      <c r="E128" s="82">
        <f t="shared" si="7"/>
        <v>133867.89</v>
      </c>
      <c r="F128" s="83">
        <f t="shared" si="6"/>
        <v>436132.11</v>
      </c>
    </row>
    <row r="129" spans="1:6" ht="70.5" customHeight="1">
      <c r="A129" s="78" t="s">
        <v>39</v>
      </c>
      <c r="B129" s="79" t="s">
        <v>31</v>
      </c>
      <c r="C129" s="80" t="s">
        <v>350</v>
      </c>
      <c r="D129" s="69">
        <f t="shared" si="7"/>
        <v>570000</v>
      </c>
      <c r="E129" s="82">
        <f t="shared" si="7"/>
        <v>133867.89</v>
      </c>
      <c r="F129" s="83">
        <f t="shared" si="6"/>
        <v>436132.11</v>
      </c>
    </row>
    <row r="130" spans="1:6" ht="45" customHeight="1">
      <c r="A130" s="78" t="s">
        <v>40</v>
      </c>
      <c r="B130" s="79" t="s">
        <v>31</v>
      </c>
      <c r="C130" s="80" t="s">
        <v>351</v>
      </c>
      <c r="D130" s="69">
        <f t="shared" si="7"/>
        <v>570000</v>
      </c>
      <c r="E130" s="82">
        <f t="shared" si="7"/>
        <v>133867.89</v>
      </c>
      <c r="F130" s="83">
        <f t="shared" si="6"/>
        <v>436132.11</v>
      </c>
    </row>
    <row r="131" spans="1:6" ht="63" customHeight="1">
      <c r="A131" s="78" t="s">
        <v>41</v>
      </c>
      <c r="B131" s="79" t="s">
        <v>31</v>
      </c>
      <c r="C131" s="80" t="s">
        <v>352</v>
      </c>
      <c r="D131" s="69">
        <v>570000</v>
      </c>
      <c r="E131" s="94">
        <v>133867.89</v>
      </c>
      <c r="F131" s="83">
        <f t="shared" si="6"/>
        <v>436132.11</v>
      </c>
    </row>
    <row r="132" spans="1:6" ht="23.25" customHeight="1">
      <c r="A132" s="66" t="s">
        <v>58</v>
      </c>
      <c r="B132" s="67" t="s">
        <v>31</v>
      </c>
      <c r="C132" s="68" t="s">
        <v>353</v>
      </c>
      <c r="D132" s="69">
        <v>13400</v>
      </c>
      <c r="E132" s="70">
        <f>E133</f>
        <v>9500</v>
      </c>
      <c r="F132" s="71">
        <f aca="true" t="shared" si="8" ref="F132:F141">IF(OR(D132="-",E132&gt;=D132),"-",D132-IF(E132="-",0,E132))</f>
        <v>3900</v>
      </c>
    </row>
    <row r="133" spans="1:6" ht="57" customHeight="1">
      <c r="A133" s="66" t="s">
        <v>59</v>
      </c>
      <c r="B133" s="67" t="s">
        <v>31</v>
      </c>
      <c r="C133" s="68" t="s">
        <v>354</v>
      </c>
      <c r="D133" s="69">
        <v>13400</v>
      </c>
      <c r="E133" s="70">
        <f>E134</f>
        <v>9500</v>
      </c>
      <c r="F133" s="71">
        <f t="shared" si="8"/>
        <v>3900</v>
      </c>
    </row>
    <row r="134" spans="1:6" ht="54.75" customHeight="1">
      <c r="A134" s="66" t="s">
        <v>221</v>
      </c>
      <c r="B134" s="67" t="s">
        <v>31</v>
      </c>
      <c r="C134" s="80" t="s">
        <v>355</v>
      </c>
      <c r="D134" s="81">
        <v>13400</v>
      </c>
      <c r="E134" s="82">
        <f>E135</f>
        <v>9500</v>
      </c>
      <c r="F134" s="83">
        <f t="shared" si="8"/>
        <v>3900</v>
      </c>
    </row>
    <row r="135" spans="1:6" ht="78" customHeight="1">
      <c r="A135" s="66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35" s="67" t="s">
        <v>31</v>
      </c>
      <c r="C135" s="80" t="s">
        <v>356</v>
      </c>
      <c r="D135" s="81">
        <v>13400</v>
      </c>
      <c r="E135" s="82">
        <f>E136</f>
        <v>9500</v>
      </c>
      <c r="F135" s="83">
        <f t="shared" si="8"/>
        <v>3900</v>
      </c>
    </row>
    <row r="136" spans="1:6" ht="166.5" customHeight="1">
      <c r="A136" s="66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36" s="67" t="s">
        <v>31</v>
      </c>
      <c r="C136" s="80" t="s">
        <v>357</v>
      </c>
      <c r="D136" s="81">
        <v>13400</v>
      </c>
      <c r="E136" s="82">
        <f>E137</f>
        <v>9500</v>
      </c>
      <c r="F136" s="83">
        <f t="shared" si="8"/>
        <v>3900</v>
      </c>
    </row>
    <row r="137" spans="1:6" ht="41.25" customHeight="1">
      <c r="A137" s="78" t="s">
        <v>39</v>
      </c>
      <c r="B137" s="79" t="s">
        <v>31</v>
      </c>
      <c r="C137" s="80" t="s">
        <v>358</v>
      </c>
      <c r="D137" s="81">
        <v>13400</v>
      </c>
      <c r="E137" s="82">
        <f>E139</f>
        <v>9500</v>
      </c>
      <c r="F137" s="83">
        <f t="shared" si="8"/>
        <v>3900</v>
      </c>
    </row>
    <row r="138" spans="1:6" ht="80.25" customHeight="1">
      <c r="A138" s="78" t="s">
        <v>40</v>
      </c>
      <c r="B138" s="79" t="s">
        <v>31</v>
      </c>
      <c r="C138" s="80" t="s">
        <v>359</v>
      </c>
      <c r="D138" s="81">
        <v>13400</v>
      </c>
      <c r="E138" s="82">
        <f>E139</f>
        <v>9500</v>
      </c>
      <c r="F138" s="83">
        <f t="shared" si="8"/>
        <v>3900</v>
      </c>
    </row>
    <row r="139" spans="1:6" ht="53.25" customHeight="1">
      <c r="A139" s="78" t="s">
        <v>41</v>
      </c>
      <c r="B139" s="79" t="s">
        <v>31</v>
      </c>
      <c r="C139" s="80" t="s">
        <v>360</v>
      </c>
      <c r="D139" s="81">
        <v>13400</v>
      </c>
      <c r="E139" s="94">
        <v>9500</v>
      </c>
      <c r="F139" s="83">
        <f t="shared" si="8"/>
        <v>3900</v>
      </c>
    </row>
    <row r="140" spans="1:6" ht="15">
      <c r="A140" s="66" t="s">
        <v>60</v>
      </c>
      <c r="B140" s="67" t="s">
        <v>31</v>
      </c>
      <c r="C140" s="68" t="s">
        <v>361</v>
      </c>
      <c r="D140" s="69">
        <v>5738100</v>
      </c>
      <c r="E140" s="70">
        <f>E141</f>
        <v>725144.25</v>
      </c>
      <c r="F140" s="71">
        <f t="shared" si="8"/>
        <v>5012955.75</v>
      </c>
    </row>
    <row r="141" spans="1:6" ht="26.25" customHeight="1">
      <c r="A141" s="66" t="s">
        <v>64</v>
      </c>
      <c r="B141" s="67" t="s">
        <v>31</v>
      </c>
      <c r="C141" s="68" t="s">
        <v>362</v>
      </c>
      <c r="D141" s="69">
        <v>5738100</v>
      </c>
      <c r="E141" s="70">
        <f>E142</f>
        <v>725144.25</v>
      </c>
      <c r="F141" s="71">
        <f t="shared" si="8"/>
        <v>5012955.75</v>
      </c>
    </row>
    <row r="142" spans="1:6" ht="120" customHeight="1">
      <c r="A142" s="66" t="str">
        <f>'[1]117_2'!A195</f>
        <v>Муниципальная программа Киселевского сельского поселения « Развитие культуры»</v>
      </c>
      <c r="B142" s="67" t="s">
        <v>31</v>
      </c>
      <c r="C142" s="80" t="s">
        <v>363</v>
      </c>
      <c r="D142" s="69">
        <f aca="true" t="shared" si="9" ref="D142:F144">D145</f>
        <v>5738100</v>
      </c>
      <c r="E142" s="70">
        <f>E143</f>
        <v>725144.25</v>
      </c>
      <c r="F142" s="71">
        <f t="shared" si="9"/>
        <v>5012955.75</v>
      </c>
    </row>
    <row r="143" spans="1:6" ht="54" customHeight="1">
      <c r="A143" s="66" t="str">
        <f>'[1]117_2'!A209</f>
        <v>Подпрограмма «Организация досуга» </v>
      </c>
      <c r="B143" s="67" t="s">
        <v>31</v>
      </c>
      <c r="C143" s="80" t="s">
        <v>364</v>
      </c>
      <c r="D143" s="69">
        <f t="shared" si="9"/>
        <v>5738100</v>
      </c>
      <c r="E143" s="70">
        <f>E144</f>
        <v>725144.25</v>
      </c>
      <c r="F143" s="71">
        <f t="shared" si="9"/>
        <v>5012955.75</v>
      </c>
    </row>
    <row r="144" spans="1:6" ht="131.25" customHeight="1">
      <c r="A144" s="66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44" s="67" t="s">
        <v>31</v>
      </c>
      <c r="C144" s="80" t="s">
        <v>365</v>
      </c>
      <c r="D144" s="69">
        <f t="shared" si="9"/>
        <v>5738100</v>
      </c>
      <c r="E144" s="70">
        <f>E147</f>
        <v>725144.25</v>
      </c>
      <c r="F144" s="71">
        <f t="shared" si="9"/>
        <v>5012955.75</v>
      </c>
    </row>
    <row r="145" spans="1:6" ht="52.5" customHeight="1">
      <c r="A145" s="78" t="s">
        <v>61</v>
      </c>
      <c r="B145" s="79" t="s">
        <v>31</v>
      </c>
      <c r="C145" s="80" t="s">
        <v>366</v>
      </c>
      <c r="D145" s="81">
        <v>5738100</v>
      </c>
      <c r="E145" s="82">
        <f>E147</f>
        <v>725144.25</v>
      </c>
      <c r="F145" s="83">
        <f>IF(OR(D145="-",E145&gt;=D145),"-",D145-IF(E145="-",0,E145))</f>
        <v>5012955.75</v>
      </c>
    </row>
    <row r="146" spans="1:6" ht="33" customHeight="1">
      <c r="A146" s="78" t="s">
        <v>62</v>
      </c>
      <c r="B146" s="79" t="s">
        <v>31</v>
      </c>
      <c r="C146" s="80" t="s">
        <v>367</v>
      </c>
      <c r="D146" s="81">
        <v>5738100</v>
      </c>
      <c r="E146" s="82">
        <f>E147</f>
        <v>725144.25</v>
      </c>
      <c r="F146" s="83">
        <f>IF(OR(D146="-",E146&gt;=D146),"-",D146-IF(E146="-",0,E146))</f>
        <v>5012955.75</v>
      </c>
    </row>
    <row r="147" spans="1:6" ht="88.5" customHeight="1">
      <c r="A147" s="78" t="s">
        <v>63</v>
      </c>
      <c r="B147" s="79" t="s">
        <v>31</v>
      </c>
      <c r="C147" s="80" t="s">
        <v>368</v>
      </c>
      <c r="D147" s="81">
        <v>5738100</v>
      </c>
      <c r="E147" s="94">
        <v>725144.25</v>
      </c>
      <c r="F147" s="83">
        <f>IF(OR(D147="-",E147&gt;=D147),"-",D147-IF(E147="-",0,E147))</f>
        <v>5012955.75</v>
      </c>
    </row>
    <row r="148" spans="1:6" ht="23.25" customHeight="1">
      <c r="A148" s="66" t="s">
        <v>65</v>
      </c>
      <c r="B148" s="67" t="s">
        <v>31</v>
      </c>
      <c r="C148" s="68" t="s">
        <v>369</v>
      </c>
      <c r="D148" s="69">
        <v>320000</v>
      </c>
      <c r="E148" s="70">
        <f>E149+E156</f>
        <v>101611.1</v>
      </c>
      <c r="F148" s="71">
        <f>IF(OR(D148="-",E148&gt;=D148),"-",D148-IF(E148="-",0,E148))</f>
        <v>218388.9</v>
      </c>
    </row>
    <row r="149" spans="1:6" ht="27.75" customHeight="1">
      <c r="A149" s="66" t="s">
        <v>69</v>
      </c>
      <c r="B149" s="67" t="s">
        <v>31</v>
      </c>
      <c r="C149" s="68" t="s">
        <v>370</v>
      </c>
      <c r="D149" s="69">
        <v>290000</v>
      </c>
      <c r="E149" s="70">
        <f>E150</f>
        <v>71611.1</v>
      </c>
      <c r="F149" s="71">
        <f>IF(OR(D149="-",E149&gt;=D149),"-",D149-IF(E149="-",0,E149))</f>
        <v>218388.9</v>
      </c>
    </row>
    <row r="150" spans="1:6" ht="50.25" customHeight="1">
      <c r="A150" s="66" t="str">
        <f>'[1]117_2'!A228</f>
        <v>Муниципальная программа Киселевскогосельского поселения "Муниипальная политика"</v>
      </c>
      <c r="B150" s="67" t="s">
        <v>31</v>
      </c>
      <c r="C150" s="80" t="s">
        <v>371</v>
      </c>
      <c r="D150" s="69">
        <f aca="true" t="shared" si="10" ref="D150:F152">D153</f>
        <v>290000</v>
      </c>
      <c r="E150" s="70">
        <f>E151</f>
        <v>71611.1</v>
      </c>
      <c r="F150" s="71">
        <f t="shared" si="10"/>
        <v>218388.9</v>
      </c>
    </row>
    <row r="151" spans="1:6" ht="111" customHeight="1">
      <c r="A151" s="66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51" s="67" t="s">
        <v>31</v>
      </c>
      <c r="C151" s="80" t="s">
        <v>372</v>
      </c>
      <c r="D151" s="69">
        <f t="shared" si="10"/>
        <v>290000</v>
      </c>
      <c r="E151" s="70">
        <f>E152</f>
        <v>71611.1</v>
      </c>
      <c r="F151" s="71">
        <f t="shared" si="10"/>
        <v>218388.9</v>
      </c>
    </row>
    <row r="152" spans="1:6" ht="195" customHeight="1">
      <c r="A152" s="66" t="s">
        <v>222</v>
      </c>
      <c r="B152" s="67" t="s">
        <v>31</v>
      </c>
      <c r="C152" s="80" t="s">
        <v>373</v>
      </c>
      <c r="D152" s="69">
        <f t="shared" si="10"/>
        <v>290000</v>
      </c>
      <c r="E152" s="70">
        <f>E155</f>
        <v>71611.1</v>
      </c>
      <c r="F152" s="71">
        <f t="shared" si="10"/>
        <v>218388.9</v>
      </c>
    </row>
    <row r="153" spans="1:6" ht="47.25" customHeight="1">
      <c r="A153" s="78" t="s">
        <v>66</v>
      </c>
      <c r="B153" s="79" t="s">
        <v>31</v>
      </c>
      <c r="C153" s="80" t="s">
        <v>374</v>
      </c>
      <c r="D153" s="81">
        <v>290000</v>
      </c>
      <c r="E153" s="82">
        <f>E155</f>
        <v>71611.1</v>
      </c>
      <c r="F153" s="83">
        <f aca="true" t="shared" si="11" ref="F153:F173">IF(OR(D153="-",E153&gt;=D153),"-",D153-IF(E153="-",0,E153))</f>
        <v>218388.9</v>
      </c>
    </row>
    <row r="154" spans="1:6" ht="50.25" customHeight="1">
      <c r="A154" s="78" t="s">
        <v>67</v>
      </c>
      <c r="B154" s="79" t="s">
        <v>31</v>
      </c>
      <c r="C154" s="80" t="s">
        <v>375</v>
      </c>
      <c r="D154" s="81">
        <v>290000</v>
      </c>
      <c r="E154" s="82">
        <f>E155</f>
        <v>71611.1</v>
      </c>
      <c r="F154" s="83">
        <f t="shared" si="11"/>
        <v>218388.9</v>
      </c>
    </row>
    <row r="155" spans="1:6" ht="45">
      <c r="A155" s="78" t="s">
        <v>68</v>
      </c>
      <c r="B155" s="79" t="s">
        <v>31</v>
      </c>
      <c r="C155" s="80" t="s">
        <v>376</v>
      </c>
      <c r="D155" s="81">
        <v>290000</v>
      </c>
      <c r="E155" s="94">
        <v>71611.1</v>
      </c>
      <c r="F155" s="83">
        <f t="shared" si="11"/>
        <v>218388.9</v>
      </c>
    </row>
    <row r="156" spans="1:6" ht="33" customHeight="1">
      <c r="A156" s="66" t="s">
        <v>70</v>
      </c>
      <c r="B156" s="67" t="s">
        <v>31</v>
      </c>
      <c r="C156" s="68" t="s">
        <v>377</v>
      </c>
      <c r="D156" s="69">
        <v>30000</v>
      </c>
      <c r="E156" s="70">
        <f>E157</f>
        <v>30000</v>
      </c>
      <c r="F156" s="71" t="str">
        <f t="shared" si="11"/>
        <v>-</v>
      </c>
    </row>
    <row r="157" spans="1:6" ht="60.75" customHeight="1">
      <c r="A157" s="66" t="str">
        <f>'[1]117_2'!A235</f>
        <v>Непрограммные расходы органа местного самоуправления Киселевского сельского поселения</v>
      </c>
      <c r="B157" s="79" t="s">
        <v>31</v>
      </c>
      <c r="C157" s="80" t="s">
        <v>378</v>
      </c>
      <c r="D157" s="81">
        <v>30000</v>
      </c>
      <c r="E157" s="82">
        <f>E158</f>
        <v>30000</v>
      </c>
      <c r="F157" s="83" t="str">
        <f t="shared" si="11"/>
        <v>-</v>
      </c>
    </row>
    <row r="158" spans="1:6" ht="27" customHeight="1">
      <c r="A158" s="66" t="str">
        <f>'[1]117_2'!A236</f>
        <v>Иные непрограммные расходы</v>
      </c>
      <c r="B158" s="79" t="s">
        <v>31</v>
      </c>
      <c r="C158" s="80" t="s">
        <v>379</v>
      </c>
      <c r="D158" s="81">
        <v>30000</v>
      </c>
      <c r="E158" s="82">
        <f>E159</f>
        <v>30000</v>
      </c>
      <c r="F158" s="83" t="str">
        <f t="shared" si="11"/>
        <v>-</v>
      </c>
    </row>
    <row r="159" spans="1:6" ht="144" customHeight="1">
      <c r="A159" s="66" t="str">
        <f>'[1]117_2'!A237</f>
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</c>
      <c r="B159" s="79" t="s">
        <v>31</v>
      </c>
      <c r="C159" s="80" t="s">
        <v>380</v>
      </c>
      <c r="D159" s="81">
        <v>30000</v>
      </c>
      <c r="E159" s="82">
        <f>E160</f>
        <v>30000</v>
      </c>
      <c r="F159" s="83" t="str">
        <f t="shared" si="11"/>
        <v>-</v>
      </c>
    </row>
    <row r="160" spans="1:6" ht="62.25" customHeight="1">
      <c r="A160" s="78" t="s">
        <v>66</v>
      </c>
      <c r="B160" s="79" t="s">
        <v>31</v>
      </c>
      <c r="C160" s="80" t="s">
        <v>381</v>
      </c>
      <c r="D160" s="81">
        <v>30000</v>
      </c>
      <c r="E160" s="82">
        <f>E162</f>
        <v>30000</v>
      </c>
      <c r="F160" s="83" t="str">
        <f t="shared" si="11"/>
        <v>-</v>
      </c>
    </row>
    <row r="161" spans="1:6" ht="67.5" customHeight="1">
      <c r="A161" s="78" t="s">
        <v>67</v>
      </c>
      <c r="B161" s="79" t="s">
        <v>31</v>
      </c>
      <c r="C161" s="80" t="s">
        <v>382</v>
      </c>
      <c r="D161" s="81">
        <v>30000</v>
      </c>
      <c r="E161" s="82">
        <f>E162</f>
        <v>30000</v>
      </c>
      <c r="F161" s="83" t="str">
        <f t="shared" si="11"/>
        <v>-</v>
      </c>
    </row>
    <row r="162" spans="1:6" ht="74.25" customHeight="1">
      <c r="A162" s="78" t="s">
        <v>68</v>
      </c>
      <c r="B162" s="79" t="s">
        <v>31</v>
      </c>
      <c r="C162" s="80" t="s">
        <v>383</v>
      </c>
      <c r="D162" s="81">
        <v>30000</v>
      </c>
      <c r="E162" s="94">
        <v>30000</v>
      </c>
      <c r="F162" s="83" t="str">
        <f t="shared" si="11"/>
        <v>-</v>
      </c>
    </row>
    <row r="163" spans="1:6" ht="33" customHeight="1">
      <c r="A163" s="66" t="s">
        <v>71</v>
      </c>
      <c r="B163" s="67" t="s">
        <v>31</v>
      </c>
      <c r="C163" s="68" t="s">
        <v>384</v>
      </c>
      <c r="D163" s="69">
        <v>47000</v>
      </c>
      <c r="E163" s="70">
        <f aca="true" t="shared" si="12" ref="E163:E169">E164</f>
        <v>12600</v>
      </c>
      <c r="F163" s="71">
        <f t="shared" si="11"/>
        <v>34400</v>
      </c>
    </row>
    <row r="164" spans="1:6" ht="15">
      <c r="A164" s="66" t="s">
        <v>73</v>
      </c>
      <c r="B164" s="67" t="s">
        <v>31</v>
      </c>
      <c r="C164" s="68" t="s">
        <v>385</v>
      </c>
      <c r="D164" s="69">
        <v>47000</v>
      </c>
      <c r="E164" s="70">
        <f t="shared" si="12"/>
        <v>12600</v>
      </c>
      <c r="F164" s="71">
        <f t="shared" si="11"/>
        <v>34400</v>
      </c>
    </row>
    <row r="165" spans="1:6" ht="57" customHeight="1">
      <c r="A165" s="66" t="str">
        <f>'[1]117_2'!A243</f>
        <v>Муниципальная прогрмма Киселевсого сельского поселения "Развитие физической культуры и спорта"</v>
      </c>
      <c r="B165" s="79" t="s">
        <v>31</v>
      </c>
      <c r="C165" s="80" t="s">
        <v>386</v>
      </c>
      <c r="D165" s="81">
        <f>D166</f>
        <v>47000</v>
      </c>
      <c r="E165" s="82">
        <f t="shared" si="12"/>
        <v>12600</v>
      </c>
      <c r="F165" s="83">
        <f t="shared" si="11"/>
        <v>34400</v>
      </c>
    </row>
    <row r="166" spans="1:6" ht="87.75" customHeight="1">
      <c r="A166" s="66" t="str">
        <f>'[1]117_2'!A244</f>
        <v>Подпрограмма «Развитие массовой физической культуры и спорта Киселевского сельского поселения»</v>
      </c>
      <c r="B166" s="79" t="s">
        <v>31</v>
      </c>
      <c r="C166" s="80" t="s">
        <v>387</v>
      </c>
      <c r="D166" s="81">
        <f>D167</f>
        <v>47000</v>
      </c>
      <c r="E166" s="82">
        <f t="shared" si="12"/>
        <v>12600</v>
      </c>
      <c r="F166" s="83">
        <f t="shared" si="11"/>
        <v>34400</v>
      </c>
    </row>
    <row r="167" spans="1:6" ht="147.75" customHeight="1">
      <c r="A167" s="66" t="s">
        <v>223</v>
      </c>
      <c r="B167" s="79" t="s">
        <v>31</v>
      </c>
      <c r="C167" s="80" t="s">
        <v>388</v>
      </c>
      <c r="D167" s="81">
        <f>D168+D171</f>
        <v>47000</v>
      </c>
      <c r="E167" s="82">
        <f t="shared" si="12"/>
        <v>12600</v>
      </c>
      <c r="F167" s="83">
        <f t="shared" si="11"/>
        <v>34400</v>
      </c>
    </row>
    <row r="168" spans="1:6" ht="126.75" customHeight="1">
      <c r="A168" s="78" t="s">
        <v>34</v>
      </c>
      <c r="B168" s="79" t="s">
        <v>31</v>
      </c>
      <c r="C168" s="80" t="s">
        <v>389</v>
      </c>
      <c r="D168" s="81">
        <v>27000</v>
      </c>
      <c r="E168" s="82">
        <f t="shared" si="12"/>
        <v>12600</v>
      </c>
      <c r="F168" s="83">
        <f t="shared" si="11"/>
        <v>14400</v>
      </c>
    </row>
    <row r="169" spans="1:6" ht="49.5" customHeight="1">
      <c r="A169" s="78" t="s">
        <v>35</v>
      </c>
      <c r="B169" s="79" t="s">
        <v>31</v>
      </c>
      <c r="C169" s="80" t="s">
        <v>390</v>
      </c>
      <c r="D169" s="81">
        <v>27000</v>
      </c>
      <c r="E169" s="82">
        <f t="shared" si="12"/>
        <v>12600</v>
      </c>
      <c r="F169" s="83">
        <f t="shared" si="11"/>
        <v>14400</v>
      </c>
    </row>
    <row r="170" spans="1:6" ht="96" customHeight="1">
      <c r="A170" s="78" t="s">
        <v>72</v>
      </c>
      <c r="B170" s="79" t="s">
        <v>31</v>
      </c>
      <c r="C170" s="80" t="s">
        <v>391</v>
      </c>
      <c r="D170" s="81">
        <v>27000</v>
      </c>
      <c r="E170" s="94">
        <v>12600</v>
      </c>
      <c r="F170" s="83">
        <f t="shared" si="11"/>
        <v>14400</v>
      </c>
    </row>
    <row r="171" spans="1:6" ht="63" customHeight="1">
      <c r="A171" s="78" t="s">
        <v>39</v>
      </c>
      <c r="B171" s="79" t="s">
        <v>31</v>
      </c>
      <c r="C171" s="80" t="s">
        <v>392</v>
      </c>
      <c r="D171" s="81">
        <v>20000</v>
      </c>
      <c r="E171" s="82" t="str">
        <f>E173</f>
        <v>-</v>
      </c>
      <c r="F171" s="83" t="str">
        <f t="shared" si="11"/>
        <v>-</v>
      </c>
    </row>
    <row r="172" spans="1:6" ht="60" customHeight="1">
      <c r="A172" s="78" t="s">
        <v>40</v>
      </c>
      <c r="B172" s="79" t="s">
        <v>31</v>
      </c>
      <c r="C172" s="80" t="s">
        <v>393</v>
      </c>
      <c r="D172" s="81">
        <v>20000</v>
      </c>
      <c r="E172" s="82" t="str">
        <f>E173</f>
        <v>-</v>
      </c>
      <c r="F172" s="83" t="str">
        <f t="shared" si="11"/>
        <v>-</v>
      </c>
    </row>
    <row r="173" spans="1:6" ht="64.5" customHeight="1" thickBot="1">
      <c r="A173" s="78" t="s">
        <v>41</v>
      </c>
      <c r="B173" s="79" t="s">
        <v>31</v>
      </c>
      <c r="C173" s="80" t="s">
        <v>394</v>
      </c>
      <c r="D173" s="81">
        <v>20000</v>
      </c>
      <c r="E173" s="94" t="s">
        <v>14</v>
      </c>
      <c r="F173" s="83" t="str">
        <f t="shared" si="11"/>
        <v>-</v>
      </c>
    </row>
    <row r="174" spans="1:6" ht="9" customHeight="1" thickBot="1">
      <c r="A174" s="84"/>
      <c r="B174" s="85"/>
      <c r="C174" s="86"/>
      <c r="D174" s="87"/>
      <c r="E174" s="85"/>
      <c r="F174" s="85"/>
    </row>
    <row r="175" spans="1:6" ht="46.5" customHeight="1" thickBot="1">
      <c r="A175" s="88" t="s">
        <v>74</v>
      </c>
      <c r="B175" s="89" t="s">
        <v>75</v>
      </c>
      <c r="C175" s="90" t="s">
        <v>32</v>
      </c>
      <c r="D175" s="91">
        <v>-350000</v>
      </c>
      <c r="E175" s="92">
        <v>-198081.99</v>
      </c>
      <c r="F175" s="93" t="s">
        <v>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72:F172 E100:F108 E126:F127 E130:F131">
    <cfRule type="cellIs" priority="40" dxfId="140" operator="equal" stopIfTrue="1">
      <formula>0</formula>
    </cfRule>
  </conditionalFormatting>
  <conditionalFormatting sqref="E173:F173">
    <cfRule type="cellIs" priority="39" dxfId="140" operator="equal" stopIfTrue="1">
      <formula>0</formula>
    </cfRule>
  </conditionalFormatting>
  <conditionalFormatting sqref="E175:F175">
    <cfRule type="cellIs" priority="38" dxfId="140" operator="equal" stopIfTrue="1">
      <formula>0</formula>
    </cfRule>
  </conditionalFormatting>
  <conditionalFormatting sqref="F13">
    <cfRule type="cellIs" priority="149" dxfId="140" operator="equal" stopIfTrue="1">
      <formula>0</formula>
    </cfRule>
  </conditionalFormatting>
  <conditionalFormatting sqref="F15">
    <cfRule type="cellIs" priority="148" dxfId="140" operator="equal" stopIfTrue="1">
      <formula>0</formula>
    </cfRule>
  </conditionalFormatting>
  <conditionalFormatting sqref="E16:F16">
    <cfRule type="cellIs" priority="134" dxfId="140" operator="equal" stopIfTrue="1">
      <formula>0</formula>
    </cfRule>
  </conditionalFormatting>
  <conditionalFormatting sqref="E19:F19">
    <cfRule type="cellIs" priority="133" dxfId="140" operator="equal" stopIfTrue="1">
      <formula>0</formula>
    </cfRule>
  </conditionalFormatting>
  <conditionalFormatting sqref="E20:F20">
    <cfRule type="cellIs" priority="132" dxfId="140" operator="equal" stopIfTrue="1">
      <formula>0</formula>
    </cfRule>
  </conditionalFormatting>
  <conditionalFormatting sqref="E21:F21">
    <cfRule type="cellIs" priority="131" dxfId="140" operator="equal" stopIfTrue="1">
      <formula>0</formula>
    </cfRule>
  </conditionalFormatting>
  <conditionalFormatting sqref="E22:F22">
    <cfRule type="cellIs" priority="130" dxfId="140" operator="equal" stopIfTrue="1">
      <formula>0</formula>
    </cfRule>
  </conditionalFormatting>
  <conditionalFormatting sqref="E23:F23">
    <cfRule type="cellIs" priority="129" dxfId="140" operator="equal" stopIfTrue="1">
      <formula>0</formula>
    </cfRule>
  </conditionalFormatting>
  <conditionalFormatting sqref="E27:F27">
    <cfRule type="cellIs" priority="128" dxfId="140" operator="equal" stopIfTrue="1">
      <formula>0</formula>
    </cfRule>
  </conditionalFormatting>
  <conditionalFormatting sqref="E28:F28">
    <cfRule type="cellIs" priority="127" dxfId="140" operator="equal" stopIfTrue="1">
      <formula>0</formula>
    </cfRule>
  </conditionalFormatting>
  <conditionalFormatting sqref="E29:F29">
    <cfRule type="cellIs" priority="126" dxfId="140" operator="equal" stopIfTrue="1">
      <formula>0</formula>
    </cfRule>
  </conditionalFormatting>
  <conditionalFormatting sqref="E33:F36">
    <cfRule type="cellIs" priority="125" dxfId="140" operator="equal" stopIfTrue="1">
      <formula>0</formula>
    </cfRule>
  </conditionalFormatting>
  <conditionalFormatting sqref="E37:F37">
    <cfRule type="cellIs" priority="124" dxfId="140" operator="equal" stopIfTrue="1">
      <formula>0</formula>
    </cfRule>
  </conditionalFormatting>
  <conditionalFormatting sqref="E38:F38">
    <cfRule type="cellIs" priority="123" dxfId="140" operator="equal" stopIfTrue="1">
      <formula>0</formula>
    </cfRule>
  </conditionalFormatting>
  <conditionalFormatting sqref="E39:F39">
    <cfRule type="cellIs" priority="122" dxfId="140" operator="equal" stopIfTrue="1">
      <formula>0</formula>
    </cfRule>
  </conditionalFormatting>
  <conditionalFormatting sqref="E42:F42">
    <cfRule type="cellIs" priority="121" dxfId="140" operator="equal" stopIfTrue="1">
      <formula>0</formula>
    </cfRule>
  </conditionalFormatting>
  <conditionalFormatting sqref="E43:F43">
    <cfRule type="cellIs" priority="120" dxfId="140" operator="equal" stopIfTrue="1">
      <formula>0</formula>
    </cfRule>
  </conditionalFormatting>
  <conditionalFormatting sqref="E44:F51">
    <cfRule type="cellIs" priority="119" dxfId="140" operator="equal" stopIfTrue="1">
      <formula>0</formula>
    </cfRule>
  </conditionalFormatting>
  <conditionalFormatting sqref="E52:F52">
    <cfRule type="cellIs" priority="118" dxfId="140" operator="equal" stopIfTrue="1">
      <formula>0</formula>
    </cfRule>
  </conditionalFormatting>
  <conditionalFormatting sqref="E53:F53">
    <cfRule type="cellIs" priority="117" dxfId="140" operator="equal" stopIfTrue="1">
      <formula>0</formula>
    </cfRule>
  </conditionalFormatting>
  <conditionalFormatting sqref="E54:F54">
    <cfRule type="cellIs" priority="116" dxfId="140" operator="equal" stopIfTrue="1">
      <formula>0</formula>
    </cfRule>
  </conditionalFormatting>
  <conditionalFormatting sqref="E61:F61">
    <cfRule type="cellIs" priority="115" dxfId="140" operator="equal" stopIfTrue="1">
      <formula>0</formula>
    </cfRule>
  </conditionalFormatting>
  <conditionalFormatting sqref="E62:F62">
    <cfRule type="cellIs" priority="114" dxfId="140" operator="equal" stopIfTrue="1">
      <formula>0</formula>
    </cfRule>
  </conditionalFormatting>
  <conditionalFormatting sqref="E63:F63">
    <cfRule type="cellIs" priority="109" dxfId="140" operator="equal" stopIfTrue="1">
      <formula>0</formula>
    </cfRule>
  </conditionalFormatting>
  <conditionalFormatting sqref="E68:F68">
    <cfRule type="cellIs" priority="107" dxfId="140" operator="equal" stopIfTrue="1">
      <formula>0</formula>
    </cfRule>
  </conditionalFormatting>
  <conditionalFormatting sqref="E69:F69">
    <cfRule type="cellIs" priority="106" dxfId="140" operator="equal" stopIfTrue="1">
      <formula>0</formula>
    </cfRule>
  </conditionalFormatting>
  <conditionalFormatting sqref="E70:F70">
    <cfRule type="cellIs" priority="105" dxfId="140" operator="equal" stopIfTrue="1">
      <formula>0</formula>
    </cfRule>
  </conditionalFormatting>
  <conditionalFormatting sqref="E71:F71">
    <cfRule type="cellIs" priority="104" dxfId="140" operator="equal" stopIfTrue="1">
      <formula>0</formula>
    </cfRule>
  </conditionalFormatting>
  <conditionalFormatting sqref="E72:F74">
    <cfRule type="cellIs" priority="100" dxfId="140" operator="equal" stopIfTrue="1">
      <formula>0</formula>
    </cfRule>
  </conditionalFormatting>
  <conditionalFormatting sqref="E75:F75">
    <cfRule type="cellIs" priority="99" dxfId="140" operator="equal" stopIfTrue="1">
      <formula>0</formula>
    </cfRule>
  </conditionalFormatting>
  <conditionalFormatting sqref="E76:F76">
    <cfRule type="cellIs" priority="98" dxfId="140" operator="equal" stopIfTrue="1">
      <formula>0</formula>
    </cfRule>
  </conditionalFormatting>
  <conditionalFormatting sqref="E77:F82">
    <cfRule type="cellIs" priority="97" dxfId="140" operator="equal" stopIfTrue="1">
      <formula>0</formula>
    </cfRule>
  </conditionalFormatting>
  <conditionalFormatting sqref="E97:F97">
    <cfRule type="cellIs" priority="92" dxfId="140" operator="equal" stopIfTrue="1">
      <formula>0</formula>
    </cfRule>
  </conditionalFormatting>
  <conditionalFormatting sqref="E98:F98">
    <cfRule type="cellIs" priority="91" dxfId="140" operator="equal" stopIfTrue="1">
      <formula>0</formula>
    </cfRule>
  </conditionalFormatting>
  <conditionalFormatting sqref="E99:F99">
    <cfRule type="cellIs" priority="90" dxfId="140" operator="equal" stopIfTrue="1">
      <formula>0</formula>
    </cfRule>
  </conditionalFormatting>
  <conditionalFormatting sqref="E109:F109">
    <cfRule type="cellIs" priority="88" dxfId="140" operator="equal" stopIfTrue="1">
      <formula>0</formula>
    </cfRule>
  </conditionalFormatting>
  <conditionalFormatting sqref="E117:F119">
    <cfRule type="cellIs" priority="84" dxfId="140" operator="equal" stopIfTrue="1">
      <formula>0</formula>
    </cfRule>
  </conditionalFormatting>
  <conditionalFormatting sqref="E121:F121">
    <cfRule type="cellIs" priority="83" dxfId="140" operator="equal" stopIfTrue="1">
      <formula>0</formula>
    </cfRule>
  </conditionalFormatting>
  <conditionalFormatting sqref="E122:F122">
    <cfRule type="cellIs" priority="82" dxfId="140" operator="equal" stopIfTrue="1">
      <formula>0</formula>
    </cfRule>
  </conditionalFormatting>
  <conditionalFormatting sqref="E123:F123">
    <cfRule type="cellIs" priority="81" dxfId="140" operator="equal" stopIfTrue="1">
      <formula>0</formula>
    </cfRule>
  </conditionalFormatting>
  <conditionalFormatting sqref="E132:F132">
    <cfRule type="cellIs" priority="80" dxfId="140" operator="equal" stopIfTrue="1">
      <formula>0</formula>
    </cfRule>
  </conditionalFormatting>
  <conditionalFormatting sqref="E133:F133">
    <cfRule type="cellIs" priority="76" dxfId="140" operator="equal" stopIfTrue="1">
      <formula>0</formula>
    </cfRule>
  </conditionalFormatting>
  <conditionalFormatting sqref="E137:F137">
    <cfRule type="cellIs" priority="75" dxfId="140" operator="equal" stopIfTrue="1">
      <formula>0</formula>
    </cfRule>
  </conditionalFormatting>
  <conditionalFormatting sqref="E138:F138">
    <cfRule type="cellIs" priority="74" dxfId="140" operator="equal" stopIfTrue="1">
      <formula>0</formula>
    </cfRule>
  </conditionalFormatting>
  <conditionalFormatting sqref="E139:F139">
    <cfRule type="cellIs" priority="73" dxfId="140" operator="equal" stopIfTrue="1">
      <formula>0</formula>
    </cfRule>
  </conditionalFormatting>
  <conditionalFormatting sqref="E140:F140">
    <cfRule type="cellIs" priority="72" dxfId="140" operator="equal" stopIfTrue="1">
      <formula>0</formula>
    </cfRule>
  </conditionalFormatting>
  <conditionalFormatting sqref="E141:F144">
    <cfRule type="cellIs" priority="68" dxfId="140" operator="equal" stopIfTrue="1">
      <formula>0</formula>
    </cfRule>
  </conditionalFormatting>
  <conditionalFormatting sqref="E145:F145">
    <cfRule type="cellIs" priority="67" dxfId="140" operator="equal" stopIfTrue="1">
      <formula>0</formula>
    </cfRule>
  </conditionalFormatting>
  <conditionalFormatting sqref="E146:F146">
    <cfRule type="cellIs" priority="66" dxfId="140" operator="equal" stopIfTrue="1">
      <formula>0</formula>
    </cfRule>
  </conditionalFormatting>
  <conditionalFormatting sqref="E147:F147">
    <cfRule type="cellIs" priority="65" dxfId="140" operator="equal" stopIfTrue="1">
      <formula>0</formula>
    </cfRule>
  </conditionalFormatting>
  <conditionalFormatting sqref="E148:F148">
    <cfRule type="cellIs" priority="64" dxfId="140" operator="equal" stopIfTrue="1">
      <formula>0</formula>
    </cfRule>
  </conditionalFormatting>
  <conditionalFormatting sqref="E149:F152">
    <cfRule type="cellIs" priority="60" dxfId="140" operator="equal" stopIfTrue="1">
      <formula>0</formula>
    </cfRule>
  </conditionalFormatting>
  <conditionalFormatting sqref="E153:F153">
    <cfRule type="cellIs" priority="59" dxfId="140" operator="equal" stopIfTrue="1">
      <formula>0</formula>
    </cfRule>
  </conditionalFormatting>
  <conditionalFormatting sqref="E154:F154">
    <cfRule type="cellIs" priority="58" dxfId="140" operator="equal" stopIfTrue="1">
      <formula>0</formula>
    </cfRule>
  </conditionalFormatting>
  <conditionalFormatting sqref="E155:F155">
    <cfRule type="cellIs" priority="57" dxfId="140" operator="equal" stopIfTrue="1">
      <formula>0</formula>
    </cfRule>
  </conditionalFormatting>
  <conditionalFormatting sqref="E156:F156">
    <cfRule type="cellIs" priority="56" dxfId="140" operator="equal" stopIfTrue="1">
      <formula>0</formula>
    </cfRule>
  </conditionalFormatting>
  <conditionalFormatting sqref="E160:F160">
    <cfRule type="cellIs" priority="55" dxfId="140" operator="equal" stopIfTrue="1">
      <formula>0</formula>
    </cfRule>
  </conditionalFormatting>
  <conditionalFormatting sqref="E161:F161">
    <cfRule type="cellIs" priority="54" dxfId="140" operator="equal" stopIfTrue="1">
      <formula>0</formula>
    </cfRule>
  </conditionalFormatting>
  <conditionalFormatting sqref="E162:F162">
    <cfRule type="cellIs" priority="53" dxfId="140" operator="equal" stopIfTrue="1">
      <formula>0</formula>
    </cfRule>
  </conditionalFormatting>
  <conditionalFormatting sqref="E163:F163">
    <cfRule type="cellIs" priority="52" dxfId="140" operator="equal" stopIfTrue="1">
      <formula>0</formula>
    </cfRule>
  </conditionalFormatting>
  <conditionalFormatting sqref="E164:F164">
    <cfRule type="cellIs" priority="45" dxfId="140" operator="equal" stopIfTrue="1">
      <formula>0</formula>
    </cfRule>
  </conditionalFormatting>
  <conditionalFormatting sqref="E168:F168">
    <cfRule type="cellIs" priority="44" dxfId="140" operator="equal" stopIfTrue="1">
      <formula>0</formula>
    </cfRule>
  </conditionalFormatting>
  <conditionalFormatting sqref="E169:F169">
    <cfRule type="cellIs" priority="43" dxfId="140" operator="equal" stopIfTrue="1">
      <formula>0</formula>
    </cfRule>
  </conditionalFormatting>
  <conditionalFormatting sqref="E170:F170">
    <cfRule type="cellIs" priority="42" dxfId="140" operator="equal" stopIfTrue="1">
      <formula>0</formula>
    </cfRule>
  </conditionalFormatting>
  <conditionalFormatting sqref="E171:F171">
    <cfRule type="cellIs" priority="41" dxfId="140" operator="equal" stopIfTrue="1">
      <formula>0</formula>
    </cfRule>
  </conditionalFormatting>
  <conditionalFormatting sqref="E58:F60">
    <cfRule type="cellIs" priority="36" dxfId="140" operator="equal" stopIfTrue="1">
      <formula>0</formula>
    </cfRule>
  </conditionalFormatting>
  <conditionalFormatting sqref="E40:F41">
    <cfRule type="cellIs" priority="35" dxfId="140" operator="equal" stopIfTrue="1">
      <formula>0</formula>
    </cfRule>
  </conditionalFormatting>
  <conditionalFormatting sqref="E64:F67">
    <cfRule type="cellIs" priority="34" dxfId="140" operator="equal" stopIfTrue="1">
      <formula>0</formula>
    </cfRule>
  </conditionalFormatting>
  <conditionalFormatting sqref="E96:F96">
    <cfRule type="cellIs" priority="33" dxfId="140" operator="equal" stopIfTrue="1">
      <formula>0</formula>
    </cfRule>
  </conditionalFormatting>
  <conditionalFormatting sqref="E120:F120">
    <cfRule type="cellIs" priority="32" dxfId="140" operator="equal" stopIfTrue="1">
      <formula>0</formula>
    </cfRule>
  </conditionalFormatting>
  <conditionalFormatting sqref="E124:F124">
    <cfRule type="cellIs" priority="31" dxfId="140" operator="equal" stopIfTrue="1">
      <formula>0</formula>
    </cfRule>
  </conditionalFormatting>
  <conditionalFormatting sqref="E128:F128">
    <cfRule type="cellIs" priority="30" dxfId="140" operator="equal" stopIfTrue="1">
      <formula>0</formula>
    </cfRule>
  </conditionalFormatting>
  <conditionalFormatting sqref="E134:F136">
    <cfRule type="cellIs" priority="29" dxfId="140" operator="equal" stopIfTrue="1">
      <formula>0</formula>
    </cfRule>
  </conditionalFormatting>
  <conditionalFormatting sqref="E157:F159">
    <cfRule type="cellIs" priority="28" dxfId="140" operator="equal" stopIfTrue="1">
      <formula>0</formula>
    </cfRule>
  </conditionalFormatting>
  <conditionalFormatting sqref="E165:F167">
    <cfRule type="cellIs" priority="27" dxfId="140" operator="equal" stopIfTrue="1">
      <formula>0</formula>
    </cfRule>
  </conditionalFormatting>
  <conditionalFormatting sqref="E125:F125">
    <cfRule type="cellIs" priority="26" dxfId="140" operator="equal" stopIfTrue="1">
      <formula>0</formula>
    </cfRule>
  </conditionalFormatting>
  <conditionalFormatting sqref="E129:F129">
    <cfRule type="cellIs" priority="25" dxfId="140" operator="equal" stopIfTrue="1">
      <formula>0</formula>
    </cfRule>
  </conditionalFormatting>
  <conditionalFormatting sqref="E26:F26">
    <cfRule type="cellIs" priority="24" dxfId="140" operator="equal" stopIfTrue="1">
      <formula>0</formula>
    </cfRule>
  </conditionalFormatting>
  <conditionalFormatting sqref="E24:F24">
    <cfRule type="cellIs" priority="22" dxfId="140" operator="equal" stopIfTrue="1">
      <formula>0</formula>
    </cfRule>
  </conditionalFormatting>
  <conditionalFormatting sqref="E25:F25">
    <cfRule type="cellIs" priority="23" dxfId="140" operator="equal" stopIfTrue="1">
      <formula>0</formula>
    </cfRule>
  </conditionalFormatting>
  <conditionalFormatting sqref="E32:F32">
    <cfRule type="cellIs" priority="19" dxfId="140" operator="equal" stopIfTrue="1">
      <formula>0</formula>
    </cfRule>
  </conditionalFormatting>
  <conditionalFormatting sqref="E30:F30">
    <cfRule type="cellIs" priority="21" dxfId="140" operator="equal" stopIfTrue="1">
      <formula>0</formula>
    </cfRule>
  </conditionalFormatting>
  <conditionalFormatting sqref="E31:F31">
    <cfRule type="cellIs" priority="20" dxfId="140" operator="equal" stopIfTrue="1">
      <formula>0</formula>
    </cfRule>
  </conditionalFormatting>
  <conditionalFormatting sqref="E55:F55">
    <cfRule type="cellIs" priority="18" dxfId="140" operator="equal" stopIfTrue="1">
      <formula>0</formula>
    </cfRule>
  </conditionalFormatting>
  <conditionalFormatting sqref="E56:F56">
    <cfRule type="cellIs" priority="17" dxfId="140" operator="equal" stopIfTrue="1">
      <formula>0</formula>
    </cfRule>
  </conditionalFormatting>
  <conditionalFormatting sqref="E57:F57">
    <cfRule type="cellIs" priority="16" dxfId="140" operator="equal" stopIfTrue="1">
      <formula>0</formula>
    </cfRule>
  </conditionalFormatting>
  <conditionalFormatting sqref="E83:F83">
    <cfRule type="cellIs" priority="15" dxfId="140" operator="equal" stopIfTrue="1">
      <formula>0</formula>
    </cfRule>
  </conditionalFormatting>
  <conditionalFormatting sqref="E85:F85">
    <cfRule type="cellIs" priority="14" dxfId="140" operator="equal" stopIfTrue="1">
      <formula>0</formula>
    </cfRule>
  </conditionalFormatting>
  <conditionalFormatting sqref="E86:F86">
    <cfRule type="cellIs" priority="13" dxfId="140" operator="equal" stopIfTrue="1">
      <formula>0</formula>
    </cfRule>
  </conditionalFormatting>
  <conditionalFormatting sqref="E87:F87">
    <cfRule type="cellIs" priority="12" dxfId="140" operator="equal" stopIfTrue="1">
      <formula>0</formula>
    </cfRule>
  </conditionalFormatting>
  <conditionalFormatting sqref="E84:F84">
    <cfRule type="cellIs" priority="11" dxfId="140" operator="equal" stopIfTrue="1">
      <formula>0</formula>
    </cfRule>
  </conditionalFormatting>
  <conditionalFormatting sqref="E88:F88">
    <cfRule type="cellIs" priority="10" dxfId="140" operator="equal" stopIfTrue="1">
      <formula>0</formula>
    </cfRule>
  </conditionalFormatting>
  <conditionalFormatting sqref="E90:F90">
    <cfRule type="cellIs" priority="9" dxfId="140" operator="equal" stopIfTrue="1">
      <formula>0</formula>
    </cfRule>
  </conditionalFormatting>
  <conditionalFormatting sqref="E91:F91">
    <cfRule type="cellIs" priority="8" dxfId="140" operator="equal" stopIfTrue="1">
      <formula>0</formula>
    </cfRule>
  </conditionalFormatting>
  <conditionalFormatting sqref="E92:F92">
    <cfRule type="cellIs" priority="7" dxfId="140" operator="equal" stopIfTrue="1">
      <formula>0</formula>
    </cfRule>
  </conditionalFormatting>
  <conditionalFormatting sqref="E89:F89">
    <cfRule type="cellIs" priority="6" dxfId="140" operator="equal" stopIfTrue="1">
      <formula>0</formula>
    </cfRule>
  </conditionalFormatting>
  <conditionalFormatting sqref="E110:F110 E111:E112 F111:F116">
    <cfRule type="cellIs" priority="5" dxfId="140" operator="equal" stopIfTrue="1">
      <formula>0</formula>
    </cfRule>
  </conditionalFormatting>
  <conditionalFormatting sqref="E114">
    <cfRule type="cellIs" priority="4" dxfId="140" operator="equal" stopIfTrue="1">
      <formula>0</formula>
    </cfRule>
  </conditionalFormatting>
  <conditionalFormatting sqref="E115">
    <cfRule type="cellIs" priority="3" dxfId="140" operator="equal" stopIfTrue="1">
      <formula>0</formula>
    </cfRule>
  </conditionalFormatting>
  <conditionalFormatting sqref="E116">
    <cfRule type="cellIs" priority="2" dxfId="140" operator="equal" stopIfTrue="1">
      <formula>0</formula>
    </cfRule>
  </conditionalFormatting>
  <conditionalFormatting sqref="E113">
    <cfRule type="cellIs" priority="1" dxfId="1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view="pageBreakPreview" zoomScaleSheetLayoutView="100" zoomScalePageLayoutView="0" workbookViewId="0" topLeftCell="C7">
      <selection activeCell="J36" sqref="J36"/>
    </sheetView>
  </sheetViews>
  <sheetFormatPr defaultColWidth="0.875" defaultRowHeight="12.75"/>
  <cols>
    <col min="1" max="2" width="0.875" style="30" hidden="1" customWidth="1"/>
    <col min="3" max="27" width="0.875" style="30" customWidth="1"/>
    <col min="28" max="28" width="5.875" style="30" customWidth="1"/>
    <col min="29" max="50" width="0.875" style="30" customWidth="1"/>
    <col min="51" max="51" width="8.50390625" style="30" customWidth="1"/>
    <col min="52" max="90" width="0.875" style="30" customWidth="1"/>
    <col min="91" max="91" width="0.6171875" style="30" customWidth="1"/>
    <col min="92" max="92" width="0.37109375" style="30" hidden="1" customWidth="1"/>
    <col min="93" max="100" width="0.875" style="30" customWidth="1"/>
    <col min="101" max="101" width="0.6171875" style="30" customWidth="1"/>
    <col min="102" max="102" width="0.875" style="30" hidden="1" customWidth="1"/>
    <col min="103" max="16384" width="0.875" style="30" customWidth="1"/>
  </cols>
  <sheetData>
    <row r="1" ht="11.25">
      <c r="DF1" s="31" t="s">
        <v>147</v>
      </c>
    </row>
    <row r="2" spans="1:110" s="32" customFormat="1" ht="25.5" customHeight="1">
      <c r="A2" s="121" t="s">
        <v>148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</row>
    <row r="3" spans="1:110" ht="59.25" customHeight="1">
      <c r="A3" s="122" t="s">
        <v>149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 t="s">
        <v>150</v>
      </c>
      <c r="AD3" s="122"/>
      <c r="AE3" s="122"/>
      <c r="AF3" s="122"/>
      <c r="AG3" s="122"/>
      <c r="AH3" s="122"/>
      <c r="AI3" s="122" t="s">
        <v>151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 t="s">
        <v>152</v>
      </c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 t="s">
        <v>6</v>
      </c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 t="s">
        <v>8</v>
      </c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</row>
    <row r="4" spans="1:110" s="33" customFormat="1" ht="12" customHeight="1" thickBot="1">
      <c r="A4" s="118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>
        <v>2</v>
      </c>
      <c r="AD4" s="120"/>
      <c r="AE4" s="120"/>
      <c r="AF4" s="120"/>
      <c r="AG4" s="120"/>
      <c r="AH4" s="120"/>
      <c r="AI4" s="120">
        <v>3</v>
      </c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>
        <v>4</v>
      </c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>
        <v>5</v>
      </c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>
        <v>6</v>
      </c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</row>
    <row r="5" spans="1:110" ht="22.5" customHeight="1">
      <c r="A5" s="142" t="s">
        <v>77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4"/>
      <c r="AC5" s="145" t="s">
        <v>78</v>
      </c>
      <c r="AD5" s="146"/>
      <c r="AE5" s="146"/>
      <c r="AF5" s="146"/>
      <c r="AG5" s="146"/>
      <c r="AH5" s="146"/>
      <c r="AI5" s="146" t="s">
        <v>153</v>
      </c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7">
        <f>AZ15</f>
        <v>-350000</v>
      </c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8">
        <f>BW15</f>
        <v>-198081.98999999976</v>
      </c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50"/>
      <c r="CO5" s="147" t="s">
        <v>14</v>
      </c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</row>
    <row r="6" spans="1:110" ht="12" customHeight="1">
      <c r="A6" s="124" t="s">
        <v>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  <c r="AC6" s="127" t="s">
        <v>80</v>
      </c>
      <c r="AD6" s="127"/>
      <c r="AE6" s="127"/>
      <c r="AF6" s="127"/>
      <c r="AG6" s="127"/>
      <c r="AH6" s="128"/>
      <c r="AI6" s="131" t="s">
        <v>153</v>
      </c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8"/>
      <c r="AZ6" s="133" t="s">
        <v>154</v>
      </c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5"/>
      <c r="BW6" s="133" t="s">
        <v>154</v>
      </c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5"/>
      <c r="CO6" s="133" t="s">
        <v>154</v>
      </c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5"/>
    </row>
    <row r="7" spans="1:110" ht="22.5" customHeight="1">
      <c r="A7" s="139" t="s">
        <v>79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129"/>
      <c r="AD7" s="129"/>
      <c r="AE7" s="129"/>
      <c r="AF7" s="129"/>
      <c r="AG7" s="129"/>
      <c r="AH7" s="130"/>
      <c r="AI7" s="132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30"/>
      <c r="AZ7" s="136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8"/>
      <c r="BW7" s="136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8"/>
      <c r="CO7" s="136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8"/>
    </row>
    <row r="8" spans="1:110" ht="12" customHeight="1">
      <c r="A8" s="162" t="s">
        <v>155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4"/>
      <c r="AC8" s="131" t="s">
        <v>14</v>
      </c>
      <c r="AD8" s="127"/>
      <c r="AE8" s="127"/>
      <c r="AF8" s="127"/>
      <c r="AG8" s="127"/>
      <c r="AH8" s="128"/>
      <c r="AI8" s="131" t="s">
        <v>14</v>
      </c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8"/>
      <c r="AZ8" s="133" t="s">
        <v>154</v>
      </c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5"/>
      <c r="BW8" s="133" t="s">
        <v>154</v>
      </c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5"/>
      <c r="CO8" s="133" t="s">
        <v>154</v>
      </c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52"/>
    </row>
    <row r="9" spans="1:110" ht="12" customHeight="1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1"/>
      <c r="AC9" s="165"/>
      <c r="AD9" s="166"/>
      <c r="AE9" s="166"/>
      <c r="AF9" s="166"/>
      <c r="AG9" s="166"/>
      <c r="AH9" s="167"/>
      <c r="AI9" s="132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30"/>
      <c r="AZ9" s="136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8"/>
      <c r="BW9" s="136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8"/>
      <c r="CO9" s="136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68"/>
    </row>
    <row r="10" spans="1:110" ht="12" customHeigh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4"/>
      <c r="AC10" s="132"/>
      <c r="AD10" s="129"/>
      <c r="AE10" s="129"/>
      <c r="AF10" s="129"/>
      <c r="AG10" s="129"/>
      <c r="AH10" s="130"/>
      <c r="AI10" s="131" t="s">
        <v>14</v>
      </c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133" t="s">
        <v>154</v>
      </c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5"/>
      <c r="BW10" s="133" t="s">
        <v>154</v>
      </c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5"/>
      <c r="CO10" s="133" t="s">
        <v>154</v>
      </c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52"/>
    </row>
    <row r="11" spans="1:110" ht="22.5" customHeight="1">
      <c r="A11" s="153" t="s">
        <v>81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5"/>
      <c r="AC11" s="156" t="s">
        <v>82</v>
      </c>
      <c r="AD11" s="157"/>
      <c r="AE11" s="157"/>
      <c r="AF11" s="157"/>
      <c r="AG11" s="157"/>
      <c r="AH11" s="157"/>
      <c r="AI11" s="157" t="s">
        <v>153</v>
      </c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8" t="s">
        <v>154</v>
      </c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60"/>
      <c r="BW11" s="158" t="s">
        <v>154</v>
      </c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60"/>
      <c r="CO11" s="158" t="s">
        <v>154</v>
      </c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61"/>
    </row>
    <row r="12" spans="1:110" ht="12" customHeight="1">
      <c r="A12" s="124" t="s">
        <v>155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6"/>
      <c r="AC12" s="127"/>
      <c r="AD12" s="127"/>
      <c r="AE12" s="127"/>
      <c r="AF12" s="127"/>
      <c r="AG12" s="127"/>
      <c r="AH12" s="128"/>
      <c r="AI12" s="131" t="s">
        <v>14</v>
      </c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8"/>
      <c r="AZ12" s="133" t="s">
        <v>154</v>
      </c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5"/>
      <c r="BW12" s="133" t="s">
        <v>154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5"/>
      <c r="CO12" s="133" t="s">
        <v>154</v>
      </c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52"/>
    </row>
    <row r="13" spans="1:110" ht="15" customHeight="1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29"/>
      <c r="AD13" s="129"/>
      <c r="AE13" s="129"/>
      <c r="AF13" s="129"/>
      <c r="AG13" s="129"/>
      <c r="AH13" s="130"/>
      <c r="AI13" s="132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30"/>
      <c r="AZ13" s="136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8"/>
      <c r="BW13" s="136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8"/>
      <c r="CO13" s="136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68"/>
    </row>
    <row r="14" spans="1:110" ht="15" customHeight="1">
      <c r="A14" s="172" t="s">
        <v>83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56" t="s">
        <v>84</v>
      </c>
      <c r="AD14" s="157"/>
      <c r="AE14" s="157"/>
      <c r="AF14" s="157"/>
      <c r="AG14" s="157"/>
      <c r="AH14" s="157"/>
      <c r="AI14" s="175" t="s">
        <v>156</v>
      </c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56"/>
      <c r="AZ14" s="177">
        <f>AZ15</f>
        <v>-350000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78">
        <f>BW15</f>
        <v>-198081.98999999976</v>
      </c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80"/>
      <c r="CO14" s="158" t="s">
        <v>154</v>
      </c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61"/>
    </row>
    <row r="15" spans="1:110" ht="15" customHeight="1">
      <c r="A15" s="34" t="s">
        <v>83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156" t="s">
        <v>84</v>
      </c>
      <c r="AD15" s="157"/>
      <c r="AE15" s="157"/>
      <c r="AF15" s="157"/>
      <c r="AG15" s="157"/>
      <c r="AH15" s="157"/>
      <c r="AI15" s="175" t="s">
        <v>157</v>
      </c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56"/>
      <c r="AZ15" s="177">
        <f>AZ19+AZ20</f>
        <v>-350000</v>
      </c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78">
        <f>BW21+BW19</f>
        <v>-198081.98999999976</v>
      </c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80"/>
      <c r="CO15" s="177" t="s">
        <v>14</v>
      </c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</row>
    <row r="16" spans="1:110" ht="23.25" customHeight="1">
      <c r="A16" s="182" t="s">
        <v>158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4"/>
      <c r="AC16" s="156" t="s">
        <v>85</v>
      </c>
      <c r="AD16" s="157"/>
      <c r="AE16" s="157"/>
      <c r="AF16" s="157"/>
      <c r="AG16" s="157"/>
      <c r="AH16" s="157"/>
      <c r="AI16" s="175" t="s">
        <v>159</v>
      </c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56"/>
      <c r="AZ16" s="194">
        <f>AZ17</f>
        <v>-16390100</v>
      </c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6"/>
      <c r="BW16" s="189">
        <f>BW17</f>
        <v>-2517404.59</v>
      </c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1"/>
      <c r="CO16" s="151" t="s">
        <v>14</v>
      </c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81"/>
    </row>
    <row r="17" spans="1:110" ht="29.25" customHeight="1" thickBot="1">
      <c r="A17" s="182" t="s">
        <v>160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4"/>
      <c r="AC17" s="185" t="s">
        <v>85</v>
      </c>
      <c r="AD17" s="186"/>
      <c r="AE17" s="186"/>
      <c r="AF17" s="186"/>
      <c r="AG17" s="186"/>
      <c r="AH17" s="186"/>
      <c r="AI17" s="187" t="s">
        <v>161</v>
      </c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5"/>
      <c r="AZ17" s="177">
        <f>AZ18</f>
        <v>-16390100</v>
      </c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89">
        <f>BW18</f>
        <v>-2517404.59</v>
      </c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1"/>
      <c r="CO17" s="192" t="s">
        <v>162</v>
      </c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3"/>
    </row>
    <row r="18" spans="1:110" ht="27" customHeight="1" thickBot="1">
      <c r="A18" s="182" t="s">
        <v>163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4"/>
      <c r="AC18" s="185" t="s">
        <v>85</v>
      </c>
      <c r="AD18" s="186"/>
      <c r="AE18" s="186"/>
      <c r="AF18" s="186"/>
      <c r="AG18" s="186"/>
      <c r="AH18" s="186"/>
      <c r="AI18" s="197" t="s">
        <v>164</v>
      </c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9"/>
      <c r="AZ18" s="177">
        <f>AZ19</f>
        <v>-16390100</v>
      </c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89">
        <f>BW19</f>
        <v>-2517404.59</v>
      </c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1"/>
      <c r="CO18" s="192" t="s">
        <v>162</v>
      </c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3"/>
    </row>
    <row r="19" spans="1:110" ht="33.75" customHeight="1" thickBot="1">
      <c r="A19" s="182" t="s">
        <v>165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4"/>
      <c r="AC19" s="185" t="s">
        <v>85</v>
      </c>
      <c r="AD19" s="186"/>
      <c r="AE19" s="186"/>
      <c r="AF19" s="186"/>
      <c r="AG19" s="186"/>
      <c r="AH19" s="186"/>
      <c r="AI19" s="197" t="s">
        <v>166</v>
      </c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9"/>
      <c r="AZ19" s="177">
        <v>-16390100</v>
      </c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200">
        <v>-2517404.59</v>
      </c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2"/>
      <c r="CO19" s="192" t="s">
        <v>162</v>
      </c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3"/>
    </row>
    <row r="20" spans="1:110" ht="24" customHeight="1" thickBot="1">
      <c r="A20" s="182" t="s">
        <v>167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4"/>
      <c r="AC20" s="185" t="s">
        <v>86</v>
      </c>
      <c r="AD20" s="186"/>
      <c r="AE20" s="186"/>
      <c r="AF20" s="186"/>
      <c r="AG20" s="186"/>
      <c r="AH20" s="186"/>
      <c r="AI20" s="197" t="s">
        <v>168</v>
      </c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9"/>
      <c r="AZ20" s="177">
        <f>AZ21</f>
        <v>16040100</v>
      </c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203">
        <f>BW21</f>
        <v>2319322.6</v>
      </c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5"/>
      <c r="CO20" s="192" t="s">
        <v>162</v>
      </c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3"/>
    </row>
    <row r="21" spans="1:110" ht="27" customHeight="1" thickBot="1">
      <c r="A21" s="182" t="s">
        <v>169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4"/>
      <c r="AC21" s="185" t="s">
        <v>86</v>
      </c>
      <c r="AD21" s="186"/>
      <c r="AE21" s="186"/>
      <c r="AF21" s="186"/>
      <c r="AG21" s="186"/>
      <c r="AH21" s="186"/>
      <c r="AI21" s="197" t="s">
        <v>170</v>
      </c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9"/>
      <c r="AZ21" s="177">
        <f>AZ22</f>
        <v>16040100</v>
      </c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203">
        <f>BW22</f>
        <v>2319322.6</v>
      </c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5"/>
      <c r="CO21" s="192" t="s">
        <v>162</v>
      </c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3"/>
    </row>
    <row r="22" spans="1:110" ht="32.25" customHeight="1" thickBot="1">
      <c r="A22" s="182" t="s">
        <v>171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4"/>
      <c r="AC22" s="185" t="s">
        <v>86</v>
      </c>
      <c r="AD22" s="186"/>
      <c r="AE22" s="186"/>
      <c r="AF22" s="186"/>
      <c r="AG22" s="186"/>
      <c r="AH22" s="186"/>
      <c r="AI22" s="197" t="s">
        <v>172</v>
      </c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9"/>
      <c r="AZ22" s="177">
        <f>AZ23</f>
        <v>16040100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203">
        <v>2319322.6</v>
      </c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5"/>
      <c r="CO22" s="192" t="s">
        <v>162</v>
      </c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3"/>
    </row>
    <row r="23" spans="1:110" ht="37.5" customHeight="1" thickBot="1">
      <c r="A23" s="206" t="s">
        <v>173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8"/>
      <c r="AC23" s="185" t="s">
        <v>86</v>
      </c>
      <c r="AD23" s="186"/>
      <c r="AE23" s="186"/>
      <c r="AF23" s="186"/>
      <c r="AG23" s="186"/>
      <c r="AH23" s="186"/>
      <c r="AI23" s="197" t="s">
        <v>174</v>
      </c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9"/>
      <c r="AZ23" s="177">
        <v>16040100</v>
      </c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209">
        <v>2319322.6</v>
      </c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1"/>
      <c r="CO23" s="192" t="s">
        <v>162</v>
      </c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3"/>
    </row>
    <row r="24" spans="30:33" ht="32.25" customHeight="1">
      <c r="AD24" s="37"/>
      <c r="AE24" s="37"/>
      <c r="AF24" s="37"/>
      <c r="AG24" s="37"/>
    </row>
    <row r="25" spans="1:78" s="38" customFormat="1" ht="12.75" customHeight="1">
      <c r="A25" s="38" t="s">
        <v>175</v>
      </c>
      <c r="B25" s="39" t="s">
        <v>176</v>
      </c>
      <c r="C25" s="39"/>
      <c r="D25" s="215" t="s">
        <v>205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40"/>
      <c r="AZ25" s="40"/>
      <c r="BA25" s="40"/>
      <c r="BB25" s="212" t="s">
        <v>177</v>
      </c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</row>
    <row r="26" spans="14:78" s="38" customFormat="1" ht="9.75">
      <c r="N26" s="41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41"/>
      <c r="AH26" s="41"/>
      <c r="AI26" s="41"/>
      <c r="AJ26" s="41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</row>
    <row r="27" spans="19:97" s="38" customFormat="1" ht="9.75">
      <c r="S27" s="42"/>
      <c r="T27" s="42"/>
      <c r="U27" s="42"/>
      <c r="V27" s="42"/>
      <c r="W27" s="42"/>
      <c r="X27" s="42"/>
      <c r="Y27" s="42"/>
      <c r="AR27" s="42"/>
      <c r="AS27" s="42"/>
      <c r="AT27" s="42"/>
      <c r="AU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="38" customFormat="1" ht="9.75"/>
    <row r="29" spans="1:78" s="44" customFormat="1" ht="12.75" customHeight="1">
      <c r="A29" s="41"/>
      <c r="B29" s="41" t="s">
        <v>178</v>
      </c>
      <c r="C29" s="216" t="s">
        <v>188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40"/>
      <c r="AZ29" s="40"/>
      <c r="BA29" s="40"/>
      <c r="BB29" s="213" t="s">
        <v>179</v>
      </c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</row>
    <row r="30" spans="1:74" s="44" customFormat="1" ht="9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3"/>
      <c r="S30" s="43"/>
      <c r="T30" s="43"/>
      <c r="U30" s="43"/>
      <c r="V30" s="43"/>
      <c r="W30" s="43"/>
      <c r="X30" s="43"/>
      <c r="Y30" s="43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38"/>
      <c r="AS30" s="38"/>
      <c r="AT30" s="38"/>
      <c r="AU30" s="38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V30" s="44" t="s">
        <v>180</v>
      </c>
    </row>
    <row r="31" spans="1:104" s="44" customFormat="1" ht="9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AR31" s="42"/>
      <c r="AS31" s="42"/>
      <c r="AT31" s="42"/>
      <c r="AU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</row>
    <row r="32" spans="1:77" s="44" customFormat="1" ht="12.75" customHeight="1">
      <c r="A32" s="38" t="s">
        <v>181</v>
      </c>
      <c r="B32" s="38"/>
      <c r="C32" s="215" t="s">
        <v>181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40"/>
      <c r="AZ32" s="40"/>
      <c r="BA32" s="40"/>
      <c r="BB32" s="40"/>
      <c r="BC32" s="40"/>
      <c r="BD32" s="40"/>
      <c r="BE32" s="40"/>
      <c r="BF32" s="212" t="s">
        <v>182</v>
      </c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</row>
    <row r="33" spans="19:77" s="44" customFormat="1" ht="11.25" customHeight="1"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41"/>
      <c r="AL33" s="41"/>
      <c r="AM33" s="41"/>
      <c r="AN33" s="41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</row>
    <row r="34" s="38" customFormat="1" ht="9.75">
      <c r="AU34" s="45"/>
    </row>
    <row r="35" spans="1:35" s="38" customFormat="1" ht="9.75">
      <c r="A35" s="217"/>
      <c r="B35" s="217"/>
      <c r="C35" s="129" t="s">
        <v>237</v>
      </c>
      <c r="D35" s="129"/>
      <c r="E35" s="129"/>
      <c r="F35" s="129"/>
      <c r="G35" s="218"/>
      <c r="H35" s="218"/>
      <c r="J35" s="137" t="s">
        <v>238</v>
      </c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218">
        <v>20</v>
      </c>
      <c r="AC35" s="218"/>
      <c r="AD35" s="218"/>
      <c r="AE35" s="218"/>
      <c r="AF35" s="219" t="s">
        <v>183</v>
      </c>
      <c r="AG35" s="219"/>
      <c r="AH35" s="219"/>
      <c r="AI35" s="38" t="s">
        <v>184</v>
      </c>
    </row>
    <row r="36" ht="3" customHeight="1"/>
    <row r="38" ht="11.25">
      <c r="CH38" s="30" t="s">
        <v>185</v>
      </c>
    </row>
    <row r="39" spans="23:67" ht="11.25">
      <c r="W39" s="30" t="s">
        <v>186</v>
      </c>
      <c r="BO39" s="30" t="s">
        <v>187</v>
      </c>
    </row>
  </sheetData>
  <sheetProtection/>
  <mergeCells count="128">
    <mergeCell ref="C29:AX29"/>
    <mergeCell ref="A35:B35"/>
    <mergeCell ref="C35:F35"/>
    <mergeCell ref="G35:H35"/>
    <mergeCell ref="J35:AA35"/>
    <mergeCell ref="AB35:AE35"/>
    <mergeCell ref="AF35:AH35"/>
    <mergeCell ref="C32:AX3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2:AB12"/>
    <mergeCell ref="AC12:AH13"/>
    <mergeCell ref="AI12:AY13"/>
    <mergeCell ref="AZ12:BV13"/>
    <mergeCell ref="BW12:CN13"/>
    <mergeCell ref="CO12:DF13"/>
    <mergeCell ref="A13:AB13"/>
    <mergeCell ref="A14:AB14"/>
    <mergeCell ref="AC14:AH14"/>
    <mergeCell ref="AI14:AY14"/>
    <mergeCell ref="AZ14:BV14"/>
    <mergeCell ref="BW14:CN14"/>
    <mergeCell ref="CO14:DF14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87</v>
      </c>
      <c r="B1" s="1" t="s">
        <v>1</v>
      </c>
    </row>
    <row r="2" spans="1:2" ht="12.75">
      <c r="A2" t="s">
        <v>88</v>
      </c>
      <c r="B2" s="1" t="s">
        <v>89</v>
      </c>
    </row>
    <row r="3" spans="1:2" ht="12.75">
      <c r="A3" t="s">
        <v>90</v>
      </c>
      <c r="B3" s="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</cp:lastModifiedBy>
  <cp:lastPrinted>2017-04-11T06:55:45Z</cp:lastPrinted>
  <dcterms:created xsi:type="dcterms:W3CDTF">1999-06-18T11:49:53Z</dcterms:created>
  <dcterms:modified xsi:type="dcterms:W3CDTF">2017-05-11T07:27:29Z</dcterms:modified>
  <cp:category/>
  <cp:version/>
  <cp:contentType/>
  <cp:contentStatus/>
</cp:coreProperties>
</file>