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48" windowWidth="23256" windowHeight="12396"/>
  </bookViews>
  <sheets>
    <sheet name="Доходы" sheetId="1" r:id="rId1"/>
    <sheet name="Расходы" sheetId="2" r:id="rId2"/>
    <sheet name="Источники  " sheetId="6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Доходы!$F$67</definedName>
    <definedName name="LAST_CELL" localSheetId="1">Расходы!$F$216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Доходы!$A$67</definedName>
    <definedName name="REND_1" localSheetId="1">Расходы!$A$217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'!$A$1:$DF$35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86" i="2"/>
  <c r="E61" i="1" l="1"/>
  <c r="E52" i="1"/>
  <c r="E53" i="1"/>
  <c r="E45" i="1"/>
  <c r="E46" i="1"/>
  <c r="F47" i="1"/>
  <c r="D75" i="2" l="1"/>
  <c r="D80" i="2"/>
  <c r="F80" i="2" s="1"/>
  <c r="D84" i="2"/>
  <c r="D85" i="2"/>
  <c r="E84" i="2"/>
  <c r="E85" i="2"/>
  <c r="E82" i="2"/>
  <c r="E81" i="2" s="1"/>
  <c r="D81" i="2"/>
  <c r="D82" i="2"/>
  <c r="F82" i="2" s="1"/>
  <c r="F83" i="2"/>
  <c r="F86" i="2"/>
  <c r="F84" i="2" l="1"/>
  <c r="F85" i="2"/>
  <c r="F81" i="2"/>
  <c r="E177" i="2"/>
  <c r="E211" i="2" l="1"/>
  <c r="E210" i="2" s="1"/>
  <c r="E209" i="2" s="1"/>
  <c r="D211" i="2"/>
  <c r="D210" i="2" s="1"/>
  <c r="D209" i="2" s="1"/>
  <c r="E214" i="2"/>
  <c r="E213" i="2" s="1"/>
  <c r="D214" i="2"/>
  <c r="D213" i="2" s="1"/>
  <c r="D201" i="2"/>
  <c r="D200" i="2" s="1"/>
  <c r="D199" i="2" s="1"/>
  <c r="D198" i="2" s="1"/>
  <c r="E196" i="2"/>
  <c r="E195" i="2" s="1"/>
  <c r="E194" i="2" s="1"/>
  <c r="E193" i="2" s="1"/>
  <c r="D196" i="2"/>
  <c r="D195" i="2" s="1"/>
  <c r="D194" i="2" s="1"/>
  <c r="D193" i="2" s="1"/>
  <c r="D192" i="2" s="1"/>
  <c r="D191" i="2" s="1"/>
  <c r="E188" i="2"/>
  <c r="E187" i="2" s="1"/>
  <c r="D188" i="2"/>
  <c r="D187" i="2" s="1"/>
  <c r="D186" i="2" s="1"/>
  <c r="E184" i="2"/>
  <c r="E183" i="2" s="1"/>
  <c r="D183" i="2"/>
  <c r="D184" i="2"/>
  <c r="E181" i="2"/>
  <c r="E180" i="2" s="1"/>
  <c r="D181" i="2"/>
  <c r="D180" i="2" s="1"/>
  <c r="E176" i="2"/>
  <c r="E175" i="2" s="1"/>
  <c r="D177" i="2"/>
  <c r="D176" i="2" s="1"/>
  <c r="D175" i="2" s="1"/>
  <c r="E173" i="2"/>
  <c r="E172" i="2" s="1"/>
  <c r="E171" i="2" s="1"/>
  <c r="D173" i="2"/>
  <c r="D172" i="2" s="1"/>
  <c r="D171" i="2" s="1"/>
  <c r="E168" i="2"/>
  <c r="E167" i="2" s="1"/>
  <c r="E166" i="2" s="1"/>
  <c r="D168" i="2"/>
  <c r="D167" i="2" s="1"/>
  <c r="D166" i="2" s="1"/>
  <c r="E160" i="2"/>
  <c r="E159" i="2" s="1"/>
  <c r="E158" i="2" s="1"/>
  <c r="E157" i="2" s="1"/>
  <c r="E156" i="2" s="1"/>
  <c r="E155" i="2" s="1"/>
  <c r="E154" i="2" s="1"/>
  <c r="D160" i="2"/>
  <c r="D159" i="2" s="1"/>
  <c r="D158" i="2" s="1"/>
  <c r="D157" i="2" s="1"/>
  <c r="D156" i="2" s="1"/>
  <c r="D155" i="2" s="1"/>
  <c r="D154" i="2" s="1"/>
  <c r="E152" i="2"/>
  <c r="E151" i="2" s="1"/>
  <c r="E150" i="2" s="1"/>
  <c r="E148" i="2"/>
  <c r="E147" i="2" s="1"/>
  <c r="E146" i="2" s="1"/>
  <c r="D148" i="2"/>
  <c r="D147" i="2" s="1"/>
  <c r="D146" i="2" s="1"/>
  <c r="E143" i="2"/>
  <c r="E142" i="2" s="1"/>
  <c r="E141" i="2" s="1"/>
  <c r="D143" i="2"/>
  <c r="D142" i="2" s="1"/>
  <c r="D141" i="2" s="1"/>
  <c r="E135" i="2"/>
  <c r="E134" i="2" s="1"/>
  <c r="E133" i="2" s="1"/>
  <c r="E132" i="2" s="1"/>
  <c r="E131" i="2" s="1"/>
  <c r="E130" i="2" s="1"/>
  <c r="D135" i="2"/>
  <c r="D134" i="2" s="1"/>
  <c r="D133" i="2" s="1"/>
  <c r="D132" i="2" s="1"/>
  <c r="D131" i="2" s="1"/>
  <c r="D130" i="2" s="1"/>
  <c r="E128" i="2"/>
  <c r="E127" i="2" s="1"/>
  <c r="E126" i="2" s="1"/>
  <c r="E125" i="2" s="1"/>
  <c r="E124" i="2" s="1"/>
  <c r="E123" i="2" s="1"/>
  <c r="D128" i="2"/>
  <c r="D127" i="2" s="1"/>
  <c r="D126" i="2" s="1"/>
  <c r="D125" i="2" s="1"/>
  <c r="D124" i="2" s="1"/>
  <c r="D123" i="2" s="1"/>
  <c r="E121" i="2"/>
  <c r="E120" i="2" s="1"/>
  <c r="E119" i="2" s="1"/>
  <c r="E118" i="2" s="1"/>
  <c r="E117" i="2" s="1"/>
  <c r="E116" i="2" s="1"/>
  <c r="D121" i="2"/>
  <c r="D120" i="2" s="1"/>
  <c r="D119" i="2" s="1"/>
  <c r="D118" i="2" s="1"/>
  <c r="D117" i="2" s="1"/>
  <c r="D116" i="2" s="1"/>
  <c r="D110" i="2"/>
  <c r="E112" i="2"/>
  <c r="D108" i="2"/>
  <c r="D107" i="2" s="1"/>
  <c r="D106" i="2" s="1"/>
  <c r="D105" i="2" s="1"/>
  <c r="E99" i="2"/>
  <c r="E98" i="2" s="1"/>
  <c r="E97" i="2" s="1"/>
  <c r="E96" i="2" s="1"/>
  <c r="E95" i="2" s="1"/>
  <c r="E94" i="2" s="1"/>
  <c r="E93" i="2" s="1"/>
  <c r="D99" i="2"/>
  <c r="D98" i="2" s="1"/>
  <c r="D97" i="2" s="1"/>
  <c r="D96" i="2" s="1"/>
  <c r="D95" i="2" s="1"/>
  <c r="D94" i="2" s="1"/>
  <c r="D93" i="2" s="1"/>
  <c r="D179" i="2" l="1"/>
  <c r="E179" i="2"/>
  <c r="E115" i="2"/>
  <c r="D190" i="2"/>
  <c r="E140" i="2"/>
  <c r="E139" i="2" s="1"/>
  <c r="E138" i="2" s="1"/>
  <c r="E137" i="2" s="1"/>
  <c r="D165" i="2"/>
  <c r="D164" i="2" s="1"/>
  <c r="D163" i="2" s="1"/>
  <c r="D162" i="2" s="1"/>
  <c r="D140" i="2"/>
  <c r="D139" i="2" s="1"/>
  <c r="E208" i="2"/>
  <c r="D115" i="2"/>
  <c r="E111" i="2"/>
  <c r="E110" i="2" s="1"/>
  <c r="E109" i="2" s="1"/>
  <c r="E108" i="2" s="1"/>
  <c r="E107" i="2" s="1"/>
  <c r="E106" i="2" s="1"/>
  <c r="E105" i="2" s="1"/>
  <c r="E104" i="2" s="1"/>
  <c r="E103" i="2" s="1"/>
  <c r="E102" i="2" s="1"/>
  <c r="F112" i="2"/>
  <c r="E191" i="2"/>
  <c r="E192" i="2"/>
  <c r="D104" i="2"/>
  <c r="D103" i="2" s="1"/>
  <c r="D102" i="2" s="1"/>
  <c r="E165" i="2"/>
  <c r="E164" i="2" s="1"/>
  <c r="E163" i="2" s="1"/>
  <c r="E162" i="2" s="1"/>
  <c r="D208" i="2"/>
  <c r="D207" i="2" s="1"/>
  <c r="D206" i="2" s="1"/>
  <c r="D205" i="2" s="1"/>
  <c r="E78" i="2"/>
  <c r="E77" i="2" s="1"/>
  <c r="E76" i="2" s="1"/>
  <c r="D78" i="2"/>
  <c r="D77" i="2" s="1"/>
  <c r="D76" i="2" s="1"/>
  <c r="E89" i="2"/>
  <c r="E88" i="2" s="1"/>
  <c r="E87" i="2" s="1"/>
  <c r="D89" i="2"/>
  <c r="D88" i="2" s="1"/>
  <c r="D87" i="2" s="1"/>
  <c r="F92" i="2"/>
  <c r="E72" i="2"/>
  <c r="E71" i="2" s="1"/>
  <c r="E70" i="2" s="1"/>
  <c r="E69" i="2" s="1"/>
  <c r="D72" i="2"/>
  <c r="D71" i="2" s="1"/>
  <c r="D70" i="2" s="1"/>
  <c r="D69" i="2" s="1"/>
  <c r="E67" i="2"/>
  <c r="E66" i="2" s="1"/>
  <c r="E65" i="2" s="1"/>
  <c r="E64" i="2" s="1"/>
  <c r="E63" i="2" s="1"/>
  <c r="D67" i="2"/>
  <c r="D66" i="2" s="1"/>
  <c r="D65" i="2" s="1"/>
  <c r="D64" i="2" s="1"/>
  <c r="E61" i="2"/>
  <c r="E60" i="2" s="1"/>
  <c r="E59" i="2" s="1"/>
  <c r="E58" i="2" s="1"/>
  <c r="E57" i="2" s="1"/>
  <c r="D61" i="2"/>
  <c r="D60" i="2" s="1"/>
  <c r="D59" i="2" s="1"/>
  <c r="D58" i="2" s="1"/>
  <c r="D57" i="2" s="1"/>
  <c r="E54" i="2"/>
  <c r="E53" i="2"/>
  <c r="E52" i="2" s="1"/>
  <c r="E51" i="2" s="1"/>
  <c r="E50" i="2" s="1"/>
  <c r="D54" i="2"/>
  <c r="D53" i="2" s="1"/>
  <c r="D52" i="2" s="1"/>
  <c r="D51" i="2" s="1"/>
  <c r="D50" i="2" s="1"/>
  <c r="E47" i="2"/>
  <c r="E46" i="2" s="1"/>
  <c r="E45" i="2" s="1"/>
  <c r="E44" i="2" s="1"/>
  <c r="D47" i="2"/>
  <c r="D46" i="2" s="1"/>
  <c r="D45" i="2" s="1"/>
  <c r="D44" i="2" s="1"/>
  <c r="D43" i="2" s="1"/>
  <c r="E41" i="2"/>
  <c r="E40" i="2" s="1"/>
  <c r="D41" i="2"/>
  <c r="D40" i="2" s="1"/>
  <c r="D39" i="2" s="1"/>
  <c r="E22" i="2"/>
  <c r="E21" i="2" s="1"/>
  <c r="E20" i="2" s="1"/>
  <c r="D22" i="2"/>
  <c r="D21" i="2" s="1"/>
  <c r="D20" i="2" s="1"/>
  <c r="E28" i="2"/>
  <c r="E27" i="2" s="1"/>
  <c r="E26" i="2" s="1"/>
  <c r="D28" i="2"/>
  <c r="D27" i="2" s="1"/>
  <c r="D26" i="2" s="1"/>
  <c r="E35" i="2"/>
  <c r="E34" i="2" s="1"/>
  <c r="E33" i="2" s="1"/>
  <c r="E32" i="2" s="1"/>
  <c r="E31" i="2" s="1"/>
  <c r="D35" i="2"/>
  <c r="D34" i="2" s="1"/>
  <c r="D33" i="2" s="1"/>
  <c r="D32" i="2" s="1"/>
  <c r="D31" i="2" s="1"/>
  <c r="D19" i="2" l="1"/>
  <c r="D18" i="2" s="1"/>
  <c r="D17" i="2" s="1"/>
  <c r="D63" i="2"/>
  <c r="D74" i="2"/>
  <c r="E19" i="2"/>
  <c r="E18" i="2" s="1"/>
  <c r="E17" i="2" s="1"/>
  <c r="E38" i="2"/>
  <c r="E37" i="2" s="1"/>
  <c r="E39" i="2"/>
  <c r="E75" i="2"/>
  <c r="E74" i="2" s="1"/>
  <c r="E49" i="2" s="1"/>
  <c r="D38" i="2"/>
  <c r="D37" i="2" s="1"/>
  <c r="E203" i="2"/>
  <c r="E202" i="2" s="1"/>
  <c r="E201" i="2" s="1"/>
  <c r="E200" i="2" s="1"/>
  <c r="E199" i="2" s="1"/>
  <c r="E198" i="2" s="1"/>
  <c r="E190" i="2" s="1"/>
  <c r="E207" i="2"/>
  <c r="E206" i="2" s="1"/>
  <c r="E205" i="2" s="1"/>
  <c r="F178" i="2"/>
  <c r="F177" i="2"/>
  <c r="F176" i="2"/>
  <c r="F175" i="2"/>
  <c r="D49" i="2" l="1"/>
  <c r="D16" i="2"/>
  <c r="D15" i="2" s="1"/>
  <c r="D13" i="2" s="1"/>
  <c r="E16" i="2"/>
  <c r="E15" i="2" s="1"/>
  <c r="E13" i="2" s="1"/>
  <c r="F45" i="1"/>
  <c r="F46" i="1"/>
  <c r="E66" i="1"/>
  <c r="E65" i="1" s="1"/>
  <c r="E63" i="1"/>
  <c r="E60" i="1"/>
  <c r="E58" i="1"/>
  <c r="E57" i="1" s="1"/>
  <c r="E50" i="1"/>
  <c r="E49" i="1" s="1"/>
  <c r="E48" i="1" s="1"/>
  <c r="E43" i="1"/>
  <c r="E41" i="1"/>
  <c r="E38" i="1"/>
  <c r="E37" i="1" s="1"/>
  <c r="E34" i="1"/>
  <c r="E33" i="1" s="1"/>
  <c r="E31" i="1"/>
  <c r="E24" i="1"/>
  <c r="E26" i="1"/>
  <c r="E28" i="1"/>
  <c r="E56" i="1" l="1"/>
  <c r="E55" i="1" s="1"/>
  <c r="E23" i="1"/>
  <c r="E22" i="1" s="1"/>
  <c r="E40" i="1"/>
  <c r="E36" i="1" s="1"/>
  <c r="BW21" i="6"/>
  <c r="BW20" i="6" s="1"/>
  <c r="BW19" i="6" s="1"/>
  <c r="BW14" i="6" s="1"/>
  <c r="BW13" i="6" s="1"/>
  <c r="AZ21" i="6"/>
  <c r="AZ20" i="6" s="1"/>
  <c r="AZ19" i="6" s="1"/>
  <c r="BW17" i="6"/>
  <c r="BW16" i="6" s="1"/>
  <c r="BW15" i="6" s="1"/>
  <c r="AZ17" i="6"/>
  <c r="AZ16" i="6" s="1"/>
  <c r="AZ15" i="6" s="1"/>
  <c r="E21" i="1" l="1"/>
  <c r="AZ13" i="6"/>
  <c r="AZ5" i="6" s="1"/>
  <c r="CO14" i="6"/>
  <c r="CO13" i="6" s="1"/>
  <c r="CO5" i="6" s="1"/>
  <c r="BW5" i="6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7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9" i="2"/>
  <c r="F110" i="2"/>
  <c r="F111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5" i="2"/>
  <c r="F206" i="2"/>
  <c r="F207" i="2"/>
  <c r="F208" i="2"/>
  <c r="F209" i="2"/>
  <c r="F210" i="2"/>
  <c r="F211" i="2"/>
  <c r="F212" i="2"/>
  <c r="F213" i="2"/>
  <c r="F214" i="2"/>
  <c r="F215" i="2"/>
  <c r="F106" i="2"/>
  <c r="F108" i="2"/>
  <c r="F107" i="2"/>
  <c r="F204" i="2"/>
  <c r="D203" i="2"/>
  <c r="F203" i="2" s="1"/>
</calcChain>
</file>

<file path=xl/sharedStrings.xml><?xml version="1.0" encoding="utf-8"?>
<sst xmlns="http://schemas.openxmlformats.org/spreadsheetml/2006/main" count="922" uniqueCount="517">
  <si>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</si>
  <si>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</si>
  <si>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</si>
  <si>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</si>
  <si>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</si>
  <si>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</si>
  <si>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</si>
  <si>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</si>
  <si>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</si>
  <si>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</si>
  <si>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</si>
  <si>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</si>
  <si>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</si>
  <si>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Киселевского сельского поселения</t>
  </si>
  <si>
    <t>Киселевское сельское поселение Красносулинского района</t>
  </si>
  <si>
    <t>Единица измерения: руб.</t>
  </si>
  <si>
    <t>04228119</t>
  </si>
  <si>
    <t>951</t>
  </si>
  <si>
    <t>60626425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</si>
  <si>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</si>
  <si>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</si>
  <si>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</si>
  <si>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</si>
  <si>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</si>
  <si>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</si>
  <si>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</si>
  <si>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</si>
  <si>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</si>
  <si>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</si>
  <si>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</si>
  <si>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</si>
  <si>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</si>
  <si>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</si>
  <si>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</si>
  <si>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</si>
  <si>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</si>
  <si>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</si>
  <si>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</si>
  <si>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</si>
  <si>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</si>
  <si>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</si>
  <si>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</si>
  <si>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</si>
  <si>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</si>
  <si>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</si>
  <si>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</si>
  <si>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</si>
  <si>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</si>
  <si>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</si>
  <si>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000 10102030011000110</t>
  </si>
  <si>
    <t>000 10102030013000110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</si>
  <si>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</si>
  <si>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</si>
  <si>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</si>
  <si>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</si>
  <si>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</si>
  <si>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</si>
  <si>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</si>
  <si>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</si>
  <si>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</si>
  <si>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</si>
  <si>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</si>
  <si>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</si>
  <si>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</si>
  <si>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</si>
  <si>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</si>
  <si>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</si>
  <si>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</si>
  <si>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</si>
  <si>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</si>
  <si>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</si>
  <si>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</si>
  <si>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</si>
  <si>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</si>
  <si>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</si>
  <si>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</si>
  <si>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</si>
  <si>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</si>
  <si>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</si>
  <si>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</si>
  <si>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</si>
  <si>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</si>
  <si>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</si>
  <si>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</si>
  <si>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</si>
  <si>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</si>
  <si>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</si>
  <si>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</si>
  <si>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</si>
  <si>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</si>
  <si>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</si>
  <si>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</si>
  <si>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</si>
  <si>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</si>
  <si>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</si>
  <si>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</si>
  <si>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</si>
  <si>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</si>
  <si>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</si>
  <si>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</si>
  <si>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</si>
  <si>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</si>
  <si>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</si>
  <si>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</si>
  <si>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</si>
  <si>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</si>
  <si>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</si>
  <si>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</si>
  <si>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</si>
  <si>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</si>
  <si>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</si>
  <si>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</si>
  <si>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</si>
  <si>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</si>
  <si>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</si>
  <si>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</si>
  <si>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</si>
  <si>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</si>
  <si>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</si>
  <si>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</si>
  <si>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</si>
  <si>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</si>
  <si>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</si>
  <si>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</si>
  <si>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</si>
  <si>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</si>
  <si>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</si>
  <si>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</si>
  <si>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</si>
  <si>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</si>
  <si>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</si>
  <si>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</si>
  <si>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</si>
  <si>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</si>
  <si>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</si>
  <si>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</si>
  <si>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</si>
  <si>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</si>
  <si>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</si>
  <si>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</si>
  <si>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</si>
  <si>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</si>
  <si>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</si>
  <si>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</si>
  <si>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</si>
  <si>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</si>
  <si>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</si>
  <si>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</si>
  <si>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</si>
  <si>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</si>
  <si>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</si>
  <si>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</si>
  <si>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</si>
  <si>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</si>
  <si>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</si>
  <si>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</si>
  <si>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</si>
  <si>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</si>
  <si>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</si>
  <si>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</si>
  <si>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</si>
  <si>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</si>
  <si>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</si>
  <si>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</si>
  <si>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</si>
  <si>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</si>
  <si>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</si>
  <si>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</si>
  <si>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</si>
  <si>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</si>
  <si>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</si>
  <si>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</si>
  <si>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</si>
  <si>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</si>
  <si>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</si>
  <si>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</si>
  <si>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</si>
  <si>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</si>
  <si>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</si>
  <si>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</si>
  <si>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</si>
  <si>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</si>
  <si>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</si>
  <si>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</si>
  <si>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</si>
  <si>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</si>
  <si>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</si>
  <si>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</si>
  <si>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</si>
  <si>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</si>
  <si>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</si>
  <si>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</si>
  <si>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</si>
  <si>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</si>
  <si>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</si>
  <si>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</si>
  <si>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</si>
  <si>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</si>
  <si>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</si>
  <si>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>Расходы на информационно – пропагандист-ское противодействие терроризму и экстре-мизму на территории поселения в рамках подпрограммы «Профилактика терроризма и экстремизма»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</si>
  <si>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</si>
  <si>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</si>
  <si>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</si>
  <si>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</si>
  <si>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</si>
  <si>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</si>
  <si>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</si>
  <si>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</si>
  <si>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</si>
  <si>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</si>
  <si>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</si>
  <si>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</si>
  <si>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</si>
  <si>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</si>
  <si>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</si>
  <si>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</si>
  <si>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</si>
  <si>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</si>
  <si>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</si>
  <si>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</si>
  <si>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</si>
  <si>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</si>
  <si>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</si>
  <si>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</si>
  <si>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</si>
  <si>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</si>
  <si>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</si>
  <si>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</si>
  <si>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</si>
  <si>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</si>
  <si>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</si>
  <si>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</si>
  <si>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</si>
  <si>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951 0113 9990099990 852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</si>
  <si>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</si>
  <si>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</si>
  <si>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</si>
  <si>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</si>
  <si>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</si>
  <si>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</si>
  <si>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</si>
  <si>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</si>
  <si>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</si>
  <si>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</si>
  <si>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</si>
  <si>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</si>
  <si>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</si>
  <si>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</si>
  <si>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</si>
  <si>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</si>
  <si>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</si>
  <si>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</si>
  <si>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</si>
  <si>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</si>
  <si>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</si>
  <si>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</si>
  <si>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</si>
  <si>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</si>
  <si>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</si>
  <si>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</si>
  <si>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</si>
  <si>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</si>
  <si>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</si>
  <si>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</si>
  <si>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</si>
  <si>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</si>
  <si>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</si>
  <si>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</si>
  <si>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</si>
  <si>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</si>
  <si>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</si>
  <si>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</si>
  <si>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</si>
  <si>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</si>
  <si>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</si>
  <si>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</si>
  <si>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</si>
  <si>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</si>
  <si>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</si>
  <si>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</si>
  <si>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</si>
  <si>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</si>
  <si>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</si>
  <si>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</si>
  <si>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</si>
  <si>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</si>
  <si>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</si>
  <si>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</si>
  <si>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</si>
  <si>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</si>
  <si>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</si>
  <si>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</si>
  <si>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</si>
  <si>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</si>
  <si>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</si>
  <si>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</si>
  <si>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</si>
  <si>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</si>
  <si>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</si>
  <si>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</si>
  <si>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</si>
  <si>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</si>
  <si>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</si>
  <si>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</si>
  <si>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</si>
  <si>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</si>
  <si>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</si>
  <si>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</si>
  <si>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</si>
  <si>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</si>
  <si>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</si>
  <si>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</si>
  <si>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</si>
  <si>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</si>
  <si>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</si>
  <si>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</si>
  <si>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</si>
  <si>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</si>
  <si>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</si>
  <si>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</si>
  <si>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</si>
  <si>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</si>
  <si>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</si>
  <si>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</si>
  <si>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</si>
  <si>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</si>
  <si>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</si>
  <si>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</si>
  <si>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</si>
  <si>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</si>
  <si>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</si>
  <si>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</si>
  <si>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</si>
  <si>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</si>
  <si>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</si>
  <si>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</si>
  <si>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</si>
  <si>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</si>
  <si>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</si>
  <si>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</si>
  <si>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</si>
  <si>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</si>
  <si>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</si>
  <si>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</si>
  <si>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</si>
  <si>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</si>
  <si>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</si>
  <si>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</si>
  <si>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</si>
  <si>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</si>
  <si>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</si>
  <si>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</si>
  <si>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</si>
  <si>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оказание услуг по авторскому надзору, строительному контролю и технологическому присоединению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</si>
  <si>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</si>
  <si>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</si>
  <si>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</si>
  <si>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</si>
  <si>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</si>
  <si>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</si>
  <si>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</si>
  <si>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</si>
  <si>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</si>
  <si>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</si>
  <si>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</si>
  <si>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</si>
  <si>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</si>
  <si>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</si>
  <si>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</si>
  <si>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</si>
  <si>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</si>
  <si>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</si>
  <si>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</si>
  <si>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</si>
  <si>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</si>
  <si>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</si>
  <si>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</si>
  <si>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</si>
  <si>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</si>
  <si>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</si>
  <si>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</si>
  <si>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</si>
  <si>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</si>
  <si>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</si>
  <si>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</si>
  <si>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</si>
  <si>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</si>
  <si>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</si>
  <si>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</si>
  <si>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</si>
  <si>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</si>
  <si>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</si>
  <si>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</si>
  <si>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</si>
  <si>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</si>
  <si>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</si>
  <si>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</si>
  <si>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</si>
  <si>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951 1102 0620020340 100 </t>
  </si>
  <si>
    <t>Расходы на выплаты персоналу казенных учреждений</t>
  </si>
  <si>
    <t xml:space="preserve">951 1102 0620020340 110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</si>
  <si>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</si>
  <si>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951 1102 0620020340 113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</si>
  <si>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</si>
  <si>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</si>
  <si>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</si>
  <si>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</si>
  <si>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</si>
  <si>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</si>
  <si>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</si>
  <si>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</si>
  <si>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</si>
  <si>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</si>
  <si>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</si>
  <si>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</si>
  <si>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</si>
  <si>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</si>
  <si>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</si>
  <si>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</si>
  <si>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</si>
  <si>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</si>
  <si>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</si>
  <si>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</si>
  <si>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</si>
  <si>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</si>
  <si>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</si>
  <si>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</si>
  <si>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</si>
  <si>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</si>
  <si>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</si>
  <si>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</si>
  <si>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</si>
  <si>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</si>
  <si>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</si>
  <si>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</si>
  <si>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</si>
  <si>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</si>
  <si>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</si>
  <si>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</si>
  <si>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</si>
  <si>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</si>
  <si>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</si>
  <si>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</si>
  <si>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</si>
  <si>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</si>
  <si>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_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</si>
  <si>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</si>
  <si>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</si>
  <si>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</si>
  <si>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</si>
  <si>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</si>
  <si>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</si>
  <si>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</si>
  <si>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</si>
  <si>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</si>
  <si>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</si>
  <si>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000 01 05 02 01 10 0000 510</t>
  </si>
  <si>
    <t>Уменьшение остатков средств бюджетов,всего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</si>
  <si>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</si>
  <si>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</si>
  <si>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</si>
  <si>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</si>
  <si>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</si>
  <si>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</si>
  <si>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</si>
  <si>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</si>
  <si>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</si>
  <si>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</si>
  <si>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</si>
  <si>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</si>
  <si>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</si>
  <si>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</si>
  <si>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</si>
  <si>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</si>
  <si>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</si>
  <si>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24</t>
  </si>
  <si>
    <t xml:space="preserve"> г.</t>
  </si>
  <si>
    <t>,,,,,,,,,,,,,,,,,,,,,,,,,,,,</t>
  </si>
  <si>
    <t>,,,,,,,,,,,,,,,,,,,,,,,,,,,,,,,,,,,,,,,,,,,,,,,,,,,,,,,,,,,,,,,,,,,,,,,,,,,,,,,,,,,,,,</t>
  </si>
  <si>
    <t>,,,,,,,,,,,,,,,,,,,,,,,,,,,,,,,,,,,,,,,</t>
  </si>
  <si>
    <t>00010804020010000110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</si>
  <si>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</si>
  <si>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</si>
  <si>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</si>
  <si>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</si>
  <si>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эксплуатацию, промывку и техническое ослуживание систем водоснабжения газоснабжения и электроснабжения</t>
  </si>
  <si>
    <t>951 0113 9990099990 853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</si>
  <si>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</si>
  <si>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</t>
  </si>
  <si>
    <t>000108040000 0 000 000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</si>
  <si>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</si>
  <si>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10804020011000 110</t>
  </si>
  <si>
    <t>1 мая 2024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</si>
  <si>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 налоговым резидентом Российской Федерации в виде дивидентов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</si>
  <si>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а также доходов от долевого участия в организации, полученных физическим лицом- налоговым резидентом Российской Федерации в виде дивидентов(сумма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</si>
  <si>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организации, полученных физическим лицом- налоговым 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</si>
  <si>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организации, полученных физическим лицом- налоговым 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</si>
  <si>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 полученных физическим лицом- налоговым резидентом Российской Федерации в виде дивидентов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</si>
  <si>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 полученных физическим лицом-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</si>
  <si>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 xml:space="preserve">951 0113 9990090120 000 </t>
  </si>
  <si>
    <t xml:space="preserve">951 0113 9990090120 200 </t>
  </si>
  <si>
    <t xml:space="preserve">951 0113 9990090120 240 </t>
  </si>
  <si>
    <t xml:space="preserve">951 0113 9990090120 244 </t>
  </si>
  <si>
    <t>951 0113 9990090120 800</t>
  </si>
  <si>
    <t>951 0113 9990090120 830</t>
  </si>
  <si>
    <t>951 0113 9990010120 831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</si>
  <si>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</si>
  <si>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</si>
  <si>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</si>
  <si>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</si>
  <si>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Расходы на исполнение судебных актов по     искам к Киселевскому сельскому поселению о возмещении вреда, причиненного незаконными действиями (бездействием) муниципальных органов Киселевского сельского поселения либо должностных лиц, в рамках непрограммных расходов органов местного самоуправления Киселевского сельского поселения</t>
  </si>
  <si>
    <t>Иные межбюджетные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</si>
  <si>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</si>
  <si>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вреда)</t>
  </si>
  <si>
    <t xml:space="preserve"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территорий ") в целях достижения значения базового результата, установленного соглашением о предоставлении межбюджетных трансфертов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 </t>
  </si>
  <si>
    <t>07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</si>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</sst>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4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  <font>
      <sz val="10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49" fontId="2" fillId="0" borderId="0" xfId="0" applyNumberFormat="1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0" fontId="6" fillId="0" borderId="0" xfId="1" applyFont="1"/>
    <xf numFmtId="0" fontId="9" fillId="0" borderId="0" xfId="1" applyFont="1"/>
    <xf numFmtId="0" fontId="6" fillId="0" borderId="0" xfId="1" applyFont="1" applyAlignment="1">
      <alignment vertical="top"/>
    </xf>
    <xf numFmtId="0" fontId="7" fillId="0" borderId="0" xfId="1" applyFont="1"/>
    <xf numFmtId="0" fontId="10" fillId="0" borderId="0" xfId="1" applyFont="1"/>
    <xf numFmtId="0" fontId="12" fillId="0" borderId="0" xfId="1" applyFont="1"/>
    <xf numFmtId="4" fontId="3" fillId="2" borderId="25" xfId="0" applyNumberFormat="1" applyFont="1" applyFill="1" applyBorder="1" applyAlignment="1">
      <alignment horizontal="right"/>
    </xf>
    <xf numFmtId="4" fontId="3" fillId="2" borderId="29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3" fillId="2" borderId="23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49" fontId="3" fillId="2" borderId="31" xfId="0" applyNumberFormat="1" applyFont="1" applyFill="1" applyBorder="1" applyAlignment="1">
      <alignment horizontal="left" wrapText="1"/>
    </xf>
    <xf numFmtId="4" fontId="3" fillId="2" borderId="24" xfId="0" applyNumberFormat="1" applyFont="1" applyFill="1" applyBorder="1" applyAlignment="1">
      <alignment horizontal="right"/>
    </xf>
    <xf numFmtId="49" fontId="3" fillId="2" borderId="21" xfId="0" applyNumberFormat="1" applyFont="1" applyFill="1" applyBorder="1" applyAlignment="1">
      <alignment horizontal="left" wrapText="1"/>
    </xf>
    <xf numFmtId="4" fontId="3" fillId="2" borderId="42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/>
    </xf>
    <xf numFmtId="0" fontId="7" fillId="0" borderId="0" xfId="1" applyFont="1" applyAlignment="1">
      <alignment horizontal="right"/>
    </xf>
    <xf numFmtId="0" fontId="10" fillId="0" borderId="0" xfId="1" applyFont="1"/>
    <xf numFmtId="0" fontId="10" fillId="0" borderId="5" xfId="1" applyFont="1" applyBorder="1" applyAlignment="1">
      <alignment horizontal="center"/>
    </xf>
    <xf numFmtId="49" fontId="10" fillId="0" borderId="5" xfId="1" applyNumberFormat="1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49" fontId="2" fillId="2" borderId="2" xfId="0" applyNumberFormat="1" applyFont="1" applyFill="1" applyBorder="1" applyAlignment="1">
      <alignment horizontal="centerContinuous"/>
    </xf>
    <xf numFmtId="0" fontId="3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0" xfId="0" applyNumberFormat="1" applyFont="1" applyFill="1"/>
    <xf numFmtId="49" fontId="2" fillId="2" borderId="4" xfId="0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left"/>
    </xf>
    <xf numFmtId="49" fontId="2" fillId="2" borderId="7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left" wrapText="1"/>
    </xf>
    <xf numFmtId="49" fontId="3" fillId="2" borderId="27" xfId="0" applyNumberFormat="1" applyFont="1" applyFill="1" applyBorder="1" applyAlignment="1">
      <alignment horizontal="center" wrapText="1"/>
    </xf>
    <xf numFmtId="49" fontId="3" fillId="2" borderId="28" xfId="0" applyNumberFormat="1" applyFont="1" applyFill="1" applyBorder="1" applyAlignment="1">
      <alignment horizontal="center"/>
    </xf>
    <xf numFmtId="4" fontId="3" fillId="2" borderId="30" xfId="0" applyNumberFormat="1" applyFont="1" applyFill="1" applyBorder="1" applyAlignment="1">
      <alignment horizontal="right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32" xfId="0" applyNumberFormat="1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right"/>
    </xf>
    <xf numFmtId="165" fontId="3" fillId="2" borderId="31" xfId="0" applyNumberFormat="1" applyFont="1" applyFill="1" applyBorder="1" applyAlignment="1">
      <alignment horizontal="left" wrapText="1"/>
    </xf>
    <xf numFmtId="49" fontId="4" fillId="2" borderId="31" xfId="0" applyNumberFormat="1" applyFont="1" applyFill="1" applyBorder="1" applyAlignment="1">
      <alignment horizontal="left" wrapText="1"/>
    </xf>
    <xf numFmtId="49" fontId="4" fillId="2" borderId="37" xfId="0" applyNumberFormat="1" applyFont="1" applyFill="1" applyBorder="1" applyAlignment="1">
      <alignment horizontal="center" wrapText="1"/>
    </xf>
    <xf numFmtId="49" fontId="4" fillId="2" borderId="32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right"/>
    </xf>
    <xf numFmtId="4" fontId="4" fillId="2" borderId="32" xfId="0" applyNumberFormat="1" applyFont="1" applyFill="1" applyBorder="1" applyAlignment="1">
      <alignment horizontal="right"/>
    </xf>
    <xf numFmtId="4" fontId="4" fillId="2" borderId="16" xfId="0" applyNumberFormat="1" applyFont="1" applyFill="1" applyBorder="1" applyAlignment="1">
      <alignment horizontal="right"/>
    </xf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right"/>
    </xf>
    <xf numFmtId="0" fontId="3" fillId="2" borderId="29" xfId="0" applyFont="1" applyFill="1" applyBorder="1"/>
    <xf numFmtId="0" fontId="3" fillId="2" borderId="30" xfId="0" applyFont="1" applyFill="1" applyBorder="1"/>
    <xf numFmtId="49" fontId="3" fillId="2" borderId="25" xfId="0" applyNumberFormat="1" applyFont="1" applyFill="1" applyBorder="1" applyAlignment="1">
      <alignment horizontal="center" wrapText="1"/>
    </xf>
    <xf numFmtId="4" fontId="3" fillId="2" borderId="38" xfId="0" applyNumberFormat="1" applyFont="1" applyFill="1" applyBorder="1" applyAlignment="1">
      <alignment horizontal="right"/>
    </xf>
    <xf numFmtId="165" fontId="3" fillId="2" borderId="21" xfId="0" applyNumberFormat="1" applyFont="1" applyFill="1" applyBorder="1" applyAlignment="1">
      <alignment horizontal="left" wrapText="1"/>
    </xf>
    <xf numFmtId="4" fontId="0" fillId="2" borderId="0" xfId="0" applyNumberFormat="1" applyFill="1"/>
    <xf numFmtId="49" fontId="13" fillId="2" borderId="23" xfId="0" applyNumberFormat="1" applyFont="1" applyFill="1" applyBorder="1" applyAlignment="1">
      <alignment horizontal="center"/>
    </xf>
    <xf numFmtId="4" fontId="13" fillId="2" borderId="24" xfId="0" applyNumberFormat="1" applyFont="1" applyFill="1" applyBorder="1" applyAlignment="1">
      <alignment horizontal="right"/>
    </xf>
    <xf numFmtId="4" fontId="13" fillId="2" borderId="38" xfId="0" applyNumberFormat="1" applyFont="1" applyFill="1" applyBorder="1" applyAlignment="1">
      <alignment horizontal="right"/>
    </xf>
    <xf numFmtId="0" fontId="3" fillId="2" borderId="6" xfId="0" applyFont="1" applyFill="1" applyBorder="1"/>
    <xf numFmtId="0" fontId="3" fillId="2" borderId="39" xfId="0" applyFont="1" applyFill="1" applyBorder="1"/>
    <xf numFmtId="0" fontId="3" fillId="2" borderId="39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right"/>
    </xf>
    <xf numFmtId="49" fontId="3" fillId="2" borderId="38" xfId="0" applyNumberFormat="1" applyFont="1" applyFill="1" applyBorder="1" applyAlignment="1">
      <alignment horizontal="left" wrapText="1"/>
    </xf>
    <xf numFmtId="49" fontId="3" fillId="2" borderId="40" xfId="0" applyNumberFormat="1" applyFont="1" applyFill="1" applyBorder="1" applyAlignment="1">
      <alignment horizontal="center" wrapText="1"/>
    </xf>
    <xf numFmtId="49" fontId="3" fillId="2" borderId="41" xfId="0" applyNumberFormat="1" applyFont="1" applyFill="1" applyBorder="1" applyAlignment="1">
      <alignment horizontal="center"/>
    </xf>
    <xf numFmtId="4" fontId="3" fillId="2" borderId="43" xfId="0" applyNumberFormat="1" applyFont="1" applyFill="1" applyBorder="1" applyAlignment="1">
      <alignment horizontal="right"/>
    </xf>
    <xf numFmtId="0" fontId="6" fillId="2" borderId="0" xfId="1" applyFont="1" applyFill="1"/>
    <xf numFmtId="0" fontId="7" fillId="2" borderId="0" xfId="1" applyFont="1" applyFill="1" applyAlignment="1">
      <alignment horizontal="right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5" fillId="2" borderId="5" xfId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top" wrapText="1"/>
    </xf>
    <xf numFmtId="0" fontId="7" fillId="2" borderId="25" xfId="1" applyFont="1" applyFill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7" fillId="2" borderId="29" xfId="1" applyFont="1" applyFill="1" applyBorder="1" applyAlignment="1">
      <alignment horizontal="center" vertical="top"/>
    </xf>
    <xf numFmtId="0" fontId="10" fillId="2" borderId="47" xfId="1" applyFont="1" applyFill="1" applyBorder="1" applyAlignment="1">
      <alignment vertical="center" wrapText="1"/>
    </xf>
    <xf numFmtId="0" fontId="10" fillId="2" borderId="48" xfId="1" applyFont="1" applyFill="1" applyBorder="1" applyAlignment="1">
      <alignment vertical="center" wrapText="1"/>
    </xf>
    <xf numFmtId="0" fontId="10" fillId="2" borderId="49" xfId="1" applyFont="1" applyFill="1" applyBorder="1" applyAlignment="1">
      <alignment vertical="center" wrapText="1"/>
    </xf>
    <xf numFmtId="49" fontId="10" fillId="2" borderId="50" xfId="1" applyNumberFormat="1" applyFont="1" applyFill="1" applyBorder="1" applyAlignment="1">
      <alignment horizontal="center"/>
    </xf>
    <xf numFmtId="49" fontId="10" fillId="2" borderId="51" xfId="1" applyNumberFormat="1" applyFont="1" applyFill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10" fillId="2" borderId="23" xfId="1" applyNumberFormat="1" applyFont="1" applyFill="1" applyBorder="1" applyAlignment="1">
      <alignment horizontal="center"/>
    </xf>
    <xf numFmtId="4" fontId="10" fillId="2" borderId="6" xfId="1" applyNumberFormat="1" applyFont="1" applyFill="1" applyBorder="1" applyAlignment="1">
      <alignment horizontal="center"/>
    </xf>
    <xf numFmtId="4" fontId="10" fillId="2" borderId="25" xfId="1" applyNumberFormat="1" applyFont="1" applyFill="1" applyBorder="1" applyAlignment="1">
      <alignment horizontal="center"/>
    </xf>
    <xf numFmtId="0" fontId="10" fillId="2" borderId="45" xfId="1" applyFont="1" applyFill="1" applyBorder="1" applyAlignment="1">
      <alignment horizontal="left" vertical="center" wrapText="1" indent="2"/>
    </xf>
    <xf numFmtId="0" fontId="10" fillId="2" borderId="52" xfId="1" applyFont="1" applyFill="1" applyBorder="1" applyAlignment="1">
      <alignment horizontal="left" vertical="center" wrapText="1" indent="2"/>
    </xf>
    <xf numFmtId="0" fontId="10" fillId="2" borderId="53" xfId="1" applyFont="1" applyFill="1" applyBorder="1" applyAlignment="1">
      <alignment horizontal="left" vertical="center" wrapText="1" indent="2"/>
    </xf>
    <xf numFmtId="49" fontId="10" fillId="2" borderId="33" xfId="1" applyNumberFormat="1" applyFont="1" applyFill="1" applyBorder="1" applyAlignment="1">
      <alignment horizontal="center"/>
    </xf>
    <xf numFmtId="49" fontId="10" fillId="2" borderId="46" xfId="1" applyNumberFormat="1" applyFont="1" applyFill="1" applyBorder="1" applyAlignment="1">
      <alignment horizontal="center"/>
    </xf>
    <xf numFmtId="49" fontId="10" fillId="2" borderId="28" xfId="1" applyNumberFormat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vertical="center" wrapText="1"/>
    </xf>
    <xf numFmtId="0" fontId="10" fillId="2" borderId="55" xfId="1" applyFont="1" applyFill="1" applyBorder="1" applyAlignment="1">
      <alignment vertical="center" wrapText="1"/>
    </xf>
    <xf numFmtId="0" fontId="10" fillId="2" borderId="56" xfId="1" applyFont="1" applyFill="1" applyBorder="1" applyAlignment="1">
      <alignment vertical="center" wrapText="1"/>
    </xf>
    <xf numFmtId="49" fontId="10" fillId="2" borderId="5" xfId="1" applyNumberFormat="1" applyFont="1" applyFill="1" applyBorder="1" applyAlignment="1">
      <alignment horizontal="center"/>
    </xf>
    <xf numFmtId="49" fontId="10" fillId="2" borderId="37" xfId="1" applyNumberFormat="1" applyFont="1" applyFill="1" applyBorder="1" applyAlignment="1">
      <alignment horizontal="center"/>
    </xf>
    <xf numFmtId="49" fontId="10" fillId="2" borderId="32" xfId="1" applyNumberFormat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left" vertical="center" wrapText="1" indent="2"/>
    </xf>
    <xf numFmtId="0" fontId="10" fillId="2" borderId="0" xfId="1" applyFont="1" applyFill="1" applyAlignment="1">
      <alignment horizontal="left" vertical="center" wrapText="1" indent="2"/>
    </xf>
    <xf numFmtId="0" fontId="10" fillId="2" borderId="57" xfId="1" applyFont="1" applyFill="1" applyBorder="1" applyAlignment="1">
      <alignment horizontal="left" vertical="center" wrapText="1" indent="2"/>
    </xf>
    <xf numFmtId="0" fontId="5" fillId="2" borderId="33" xfId="1" applyFill="1" applyBorder="1"/>
    <xf numFmtId="0" fontId="5" fillId="2" borderId="46" xfId="1" applyFill="1" applyBorder="1"/>
    <xf numFmtId="0" fontId="10" fillId="2" borderId="58" xfId="1" applyFont="1" applyFill="1" applyBorder="1" applyAlignment="1">
      <alignment horizontal="center" vertical="center"/>
    </xf>
    <xf numFmtId="0" fontId="10" fillId="2" borderId="54" xfId="1" applyFont="1" applyFill="1" applyBorder="1"/>
    <xf numFmtId="0" fontId="10" fillId="2" borderId="55" xfId="1" applyFont="1" applyFill="1" applyBorder="1"/>
    <xf numFmtId="0" fontId="10" fillId="2" borderId="56" xfId="1" applyFont="1" applyFill="1" applyBorder="1"/>
    <xf numFmtId="49" fontId="10" fillId="2" borderId="36" xfId="1" applyNumberFormat="1" applyFont="1" applyFill="1" applyBorder="1" applyAlignment="1">
      <alignment horizontal="center"/>
    </xf>
    <xf numFmtId="49" fontId="10" fillId="2" borderId="0" xfId="1" applyNumberFormat="1" applyFont="1" applyFill="1" applyAlignment="1">
      <alignment horizontal="center"/>
    </xf>
    <xf numFmtId="49" fontId="10" fillId="2" borderId="57" xfId="1" applyNumberFormat="1" applyFont="1" applyFill="1" applyBorder="1" applyAlignment="1">
      <alignment horizontal="center"/>
    </xf>
    <xf numFmtId="0" fontId="5" fillId="2" borderId="32" xfId="1" applyFill="1" applyBorder="1"/>
    <xf numFmtId="0" fontId="5" fillId="2" borderId="5" xfId="1" applyFill="1" applyBorder="1"/>
    <xf numFmtId="0" fontId="5" fillId="2" borderId="37" xfId="1" applyFill="1" applyBorder="1"/>
    <xf numFmtId="0" fontId="10" fillId="2" borderId="59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vertical="center" wrapText="1"/>
    </xf>
    <xf numFmtId="0" fontId="10" fillId="2" borderId="60" xfId="1" applyFont="1" applyFill="1" applyBorder="1" applyAlignment="1">
      <alignment vertical="center" wrapText="1"/>
    </xf>
    <xf numFmtId="0" fontId="10" fillId="2" borderId="61" xfId="1" applyFont="1" applyFill="1" applyBorder="1" applyAlignment="1">
      <alignment vertical="center" wrapText="1"/>
    </xf>
    <xf numFmtId="49" fontId="10" fillId="2" borderId="25" xfId="1" applyNumberFormat="1" applyFont="1" applyFill="1" applyBorder="1" applyAlignment="1">
      <alignment horizontal="center"/>
    </xf>
    <xf numFmtId="49" fontId="10" fillId="2" borderId="24" xfId="1" applyNumberFormat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44" xfId="1" applyFont="1" applyFill="1" applyBorder="1"/>
    <xf numFmtId="0" fontId="10" fillId="2" borderId="60" xfId="1" applyFont="1" applyFill="1" applyBorder="1"/>
    <xf numFmtId="0" fontId="10" fillId="2" borderId="61" xfId="1" applyFont="1" applyFill="1" applyBorder="1"/>
    <xf numFmtId="49" fontId="10" fillId="2" borderId="23" xfId="1" applyNumberFormat="1" applyFont="1" applyFill="1" applyBorder="1" applyAlignment="1">
      <alignment horizontal="center"/>
    </xf>
    <xf numFmtId="49" fontId="10" fillId="2" borderId="6" xfId="1" applyNumberFormat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4" fontId="11" fillId="2" borderId="23" xfId="1" applyNumberFormat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/>
    </xf>
    <xf numFmtId="0" fontId="11" fillId="2" borderId="2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62" xfId="1" applyFont="1" applyFill="1" applyBorder="1" applyAlignment="1">
      <alignment horizontal="center"/>
    </xf>
    <xf numFmtId="0" fontId="10" fillId="2" borderId="44" xfId="1" applyFont="1" applyFill="1" applyBorder="1"/>
    <xf numFmtId="0" fontId="10" fillId="2" borderId="60" xfId="1" applyFont="1" applyFill="1" applyBorder="1"/>
    <xf numFmtId="0" fontId="10" fillId="2" borderId="60" xfId="1" applyFont="1" applyFill="1" applyBorder="1" applyAlignment="1">
      <alignment wrapText="1"/>
    </xf>
    <xf numFmtId="0" fontId="5" fillId="2" borderId="60" xfId="1" applyFill="1" applyBorder="1" applyAlignment="1">
      <alignment wrapText="1"/>
    </xf>
    <xf numFmtId="0" fontId="5" fillId="2" borderId="61" xfId="1" applyFill="1" applyBorder="1" applyAlignment="1">
      <alignment wrapText="1"/>
    </xf>
    <xf numFmtId="4" fontId="5" fillId="2" borderId="24" xfId="1" applyNumberFormat="1" applyFill="1" applyBorder="1" applyAlignment="1">
      <alignment horizontal="center"/>
    </xf>
    <xf numFmtId="0" fontId="10" fillId="2" borderId="44" xfId="1" applyFont="1" applyFill="1" applyBorder="1" applyAlignment="1">
      <alignment wrapText="1"/>
    </xf>
    <xf numFmtId="0" fontId="10" fillId="2" borderId="61" xfId="1" applyFont="1" applyFill="1" applyBorder="1" applyAlignment="1">
      <alignment wrapText="1"/>
    </xf>
    <xf numFmtId="4" fontId="11" fillId="2" borderId="6" xfId="1" applyNumberFormat="1" applyFont="1" applyFill="1" applyBorder="1" applyAlignment="1">
      <alignment horizontal="center"/>
    </xf>
    <xf numFmtId="4" fontId="11" fillId="2" borderId="25" xfId="1" applyNumberFormat="1" applyFont="1" applyFill="1" applyBorder="1" applyAlignment="1">
      <alignment horizontal="center"/>
    </xf>
    <xf numFmtId="0" fontId="10" fillId="2" borderId="38" xfId="1" applyFont="1" applyFill="1" applyBorder="1" applyAlignment="1">
      <alignment horizontal="center"/>
    </xf>
    <xf numFmtId="49" fontId="10" fillId="2" borderId="63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center"/>
    </xf>
    <xf numFmtId="49" fontId="10" fillId="2" borderId="18" xfId="1" applyNumberFormat="1" applyFont="1" applyFill="1" applyBorder="1" applyAlignment="1">
      <alignment horizontal="center"/>
    </xf>
    <xf numFmtId="49" fontId="10" fillId="2" borderId="19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49" fontId="10" fillId="2" borderId="41" xfId="1" applyNumberFormat="1" applyFont="1" applyFill="1" applyBorder="1" applyAlignment="1">
      <alignment horizontal="center"/>
    </xf>
    <xf numFmtId="49" fontId="10" fillId="2" borderId="39" xfId="1" applyNumberFormat="1" applyFont="1" applyFill="1" applyBorder="1" applyAlignment="1">
      <alignment horizontal="center"/>
    </xf>
    <xf numFmtId="49" fontId="10" fillId="2" borderId="64" xfId="1" applyNumberFormat="1" applyFont="1" applyFill="1" applyBorder="1" applyAlignment="1">
      <alignment horizontal="center"/>
    </xf>
    <xf numFmtId="4" fontId="11" fillId="2" borderId="18" xfId="1" applyNumberFormat="1" applyFont="1" applyFill="1" applyBorder="1" applyAlignment="1">
      <alignment horizontal="center"/>
    </xf>
    <xf numFmtId="4" fontId="11" fillId="2" borderId="19" xfId="1" applyNumberFormat="1" applyFont="1" applyFill="1" applyBorder="1" applyAlignment="1">
      <alignment horizontal="center"/>
    </xf>
    <xf numFmtId="4" fontId="11" fillId="2" borderId="63" xfId="1" applyNumberFormat="1" applyFont="1" applyFill="1" applyBorder="1" applyAlignment="1">
      <alignment horizontal="center"/>
    </xf>
    <xf numFmtId="4" fontId="11" fillId="2" borderId="41" xfId="1" applyNumberFormat="1" applyFont="1" applyFill="1" applyBorder="1" applyAlignment="1">
      <alignment horizontal="center"/>
    </xf>
    <xf numFmtId="4" fontId="11" fillId="2" borderId="39" xfId="1" applyNumberFormat="1" applyFont="1" applyFill="1" applyBorder="1" applyAlignment="1">
      <alignment horizontal="center"/>
    </xf>
    <xf numFmtId="4" fontId="11" fillId="2" borderId="64" xfId="1" applyNumberFormat="1" applyFont="1" applyFill="1" applyBorder="1" applyAlignment="1">
      <alignment horizontal="center"/>
    </xf>
    <xf numFmtId="0" fontId="10" fillId="2" borderId="65" xfId="1" applyFont="1" applyFill="1" applyBorder="1" applyAlignment="1">
      <alignment wrapText="1"/>
    </xf>
    <xf numFmtId="0" fontId="10" fillId="2" borderId="66" xfId="1" applyFont="1" applyFill="1" applyBorder="1" applyAlignment="1">
      <alignment wrapText="1"/>
    </xf>
    <xf numFmtId="0" fontId="10" fillId="2" borderId="67" xfId="1" applyFont="1" applyFill="1" applyBorder="1" applyAlignment="1">
      <alignment wrapText="1"/>
    </xf>
    <xf numFmtId="0" fontId="11" fillId="2" borderId="39" xfId="1" applyFont="1" applyFill="1" applyBorder="1" applyAlignment="1">
      <alignment horizontal="center"/>
    </xf>
    <xf numFmtId="0" fontId="11" fillId="2" borderId="64" xfId="1" applyFont="1" applyFill="1" applyBorder="1" applyAlignment="1">
      <alignment horizontal="center"/>
    </xf>
    <xf numFmtId="0" fontId="7" fillId="2" borderId="0" xfId="1" applyFont="1" applyFill="1"/>
    <xf numFmtId="0" fontId="10" fillId="2" borderId="0" xfId="1" applyFont="1" applyFill="1" applyAlignment="1">
      <alignment horizontal="left"/>
    </xf>
    <xf numFmtId="0" fontId="10" fillId="2" borderId="0" xfId="1" applyFont="1" applyFill="1"/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12" fillId="2" borderId="0" xfId="1" applyFont="1" applyFill="1" applyAlignment="1">
      <alignment horizontal="center" vertical="top"/>
    </xf>
    <xf numFmtId="0" fontId="10" fillId="2" borderId="0" xfId="1" applyFont="1" applyFill="1" applyAlignment="1">
      <alignment horizontal="left"/>
    </xf>
    <xf numFmtId="0" fontId="12" fillId="2" borderId="0" xfId="1" applyFont="1" applyFill="1"/>
    <xf numFmtId="0" fontId="10" fillId="2" borderId="0" xfId="1" applyFont="1" applyFill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G21" sqref="G21"/>
    </sheetView>
  </sheetViews>
  <sheetFormatPr defaultRowHeight="12.75" customHeight="1" x14ac:dyDescent="0.25"/>
  <cols>
    <col min="1" max="1" width="48.88671875" customWidth="1"/>
    <col min="2" max="2" width="13.218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57"/>
      <c r="B1" s="57"/>
      <c r="C1" s="57"/>
      <c r="D1" s="57"/>
      <c r="E1" s="58"/>
      <c r="F1" s="58"/>
    </row>
    <row r="2" spans="1:6" ht="16.649999999999999" customHeight="1" x14ac:dyDescent="0.25">
      <c r="A2" s="57" t="s">
        <v>0</v>
      </c>
      <c r="B2" s="57"/>
      <c r="C2" s="57"/>
      <c r="D2" s="57"/>
      <c r="E2" s="59"/>
      <c r="F2" s="60" t="s">
        <v>1</v>
      </c>
    </row>
    <row r="3" spans="1:6" ht="13.2" x14ac:dyDescent="0.25">
      <c r="A3" s="61"/>
      <c r="B3" s="61"/>
      <c r="C3" s="61"/>
      <c r="D3" s="61"/>
      <c r="E3" s="62" t="s">
        <v>2</v>
      </c>
      <c r="F3" s="63" t="s">
        <v>3</v>
      </c>
    </row>
    <row r="4" spans="1:6" ht="13.2" x14ac:dyDescent="0.25">
      <c r="A4" s="64" t="s">
        <v>492</v>
      </c>
      <c r="B4" s="64"/>
      <c r="C4" s="64"/>
      <c r="D4" s="64"/>
      <c r="E4" s="59" t="s">
        <v>4</v>
      </c>
      <c r="F4" s="65">
        <v>45413</v>
      </c>
    </row>
    <row r="5" spans="1:6" ht="13.2" x14ac:dyDescent="0.25">
      <c r="A5" s="66"/>
      <c r="B5" s="66"/>
      <c r="C5" s="66"/>
      <c r="D5" s="66"/>
      <c r="E5" s="59" t="s">
        <v>6</v>
      </c>
      <c r="F5" s="67" t="s">
        <v>16</v>
      </c>
    </row>
    <row r="6" spans="1:6" ht="13.2" x14ac:dyDescent="0.25">
      <c r="A6" s="68" t="s">
        <v>7</v>
      </c>
      <c r="B6" s="69" t="s">
        <v>13</v>
      </c>
      <c r="C6" s="70"/>
      <c r="D6" s="70"/>
      <c r="E6" s="59" t="s">
        <v>8</v>
      </c>
      <c r="F6" s="67" t="s">
        <v>17</v>
      </c>
    </row>
    <row r="7" spans="1:6" ht="13.2" x14ac:dyDescent="0.25">
      <c r="A7" s="68" t="s">
        <v>9</v>
      </c>
      <c r="B7" s="71" t="s">
        <v>14</v>
      </c>
      <c r="C7" s="71"/>
      <c r="D7" s="71"/>
      <c r="E7" s="59" t="s">
        <v>10</v>
      </c>
      <c r="F7" s="72" t="s">
        <v>18</v>
      </c>
    </row>
    <row r="8" spans="1:6" ht="13.2" x14ac:dyDescent="0.25">
      <c r="A8" s="68" t="s">
        <v>11</v>
      </c>
      <c r="B8" s="68"/>
      <c r="C8" s="68"/>
      <c r="D8" s="73"/>
      <c r="E8" s="59"/>
      <c r="F8" s="74"/>
    </row>
    <row r="9" spans="1:6" ht="13.2" x14ac:dyDescent="0.25">
      <c r="A9" s="68" t="s">
        <v>15</v>
      </c>
      <c r="B9" s="68"/>
      <c r="C9" s="75"/>
      <c r="D9" s="73"/>
      <c r="E9" s="59" t="s">
        <v>19</v>
      </c>
      <c r="F9" s="76" t="s">
        <v>12</v>
      </c>
    </row>
    <row r="10" spans="1:6" ht="20.25" customHeight="1" x14ac:dyDescent="0.25">
      <c r="A10" s="57" t="s">
        <v>20</v>
      </c>
      <c r="B10" s="57"/>
      <c r="C10" s="57"/>
      <c r="D10" s="57"/>
      <c r="E10" s="77"/>
      <c r="F10" s="78"/>
    </row>
    <row r="11" spans="1:6" ht="4.2" customHeight="1" x14ac:dyDescent="0.25">
      <c r="A11" s="79" t="s">
        <v>21</v>
      </c>
      <c r="B11" s="80" t="s">
        <v>22</v>
      </c>
      <c r="C11" s="80" t="s">
        <v>23</v>
      </c>
      <c r="D11" s="81" t="s">
        <v>24</v>
      </c>
      <c r="E11" s="81" t="s">
        <v>25</v>
      </c>
      <c r="F11" s="82" t="s">
        <v>26</v>
      </c>
    </row>
    <row r="12" spans="1:6" ht="3.6" customHeight="1" x14ac:dyDescent="0.25">
      <c r="A12" s="83"/>
      <c r="B12" s="84"/>
      <c r="C12" s="84"/>
      <c r="D12" s="85"/>
      <c r="E12" s="85"/>
      <c r="F12" s="86"/>
    </row>
    <row r="13" spans="1:6" ht="3" customHeight="1" x14ac:dyDescent="0.25">
      <c r="A13" s="83"/>
      <c r="B13" s="84"/>
      <c r="C13" s="84"/>
      <c r="D13" s="85"/>
      <c r="E13" s="85"/>
      <c r="F13" s="86"/>
    </row>
    <row r="14" spans="1:6" ht="3" customHeight="1" x14ac:dyDescent="0.25">
      <c r="A14" s="83"/>
      <c r="B14" s="84"/>
      <c r="C14" s="84"/>
      <c r="D14" s="85"/>
      <c r="E14" s="85"/>
      <c r="F14" s="86"/>
    </row>
    <row r="15" spans="1:6" ht="3" customHeight="1" x14ac:dyDescent="0.25">
      <c r="A15" s="83"/>
      <c r="B15" s="84"/>
      <c r="C15" s="84"/>
      <c r="D15" s="85"/>
      <c r="E15" s="85"/>
      <c r="F15" s="86"/>
    </row>
    <row r="16" spans="1:6" ht="3" customHeight="1" x14ac:dyDescent="0.25">
      <c r="A16" s="83"/>
      <c r="B16" s="84"/>
      <c r="C16" s="84"/>
      <c r="D16" s="85"/>
      <c r="E16" s="85"/>
      <c r="F16" s="86"/>
    </row>
    <row r="17" spans="1:6" ht="23.4" customHeight="1" x14ac:dyDescent="0.25">
      <c r="A17" s="87"/>
      <c r="B17" s="88"/>
      <c r="C17" s="88"/>
      <c r="D17" s="89"/>
      <c r="E17" s="89"/>
      <c r="F17" s="90"/>
    </row>
    <row r="18" spans="1:6" ht="12.6" customHeight="1" x14ac:dyDescent="0.25">
      <c r="A18" s="91">
        <v>1</v>
      </c>
      <c r="B18" s="92">
        <v>2</v>
      </c>
      <c r="C18" s="93">
        <v>3</v>
      </c>
      <c r="D18" s="94" t="s">
        <v>27</v>
      </c>
      <c r="E18" s="95" t="s">
        <v>28</v>
      </c>
      <c r="F18" s="96" t="s">
        <v>29</v>
      </c>
    </row>
    <row r="19" spans="1:6" ht="13.2" x14ac:dyDescent="0.25">
      <c r="A19" s="34" t="s">
        <v>30</v>
      </c>
      <c r="B19" s="97" t="s">
        <v>31</v>
      </c>
      <c r="C19" s="98" t="s">
        <v>32</v>
      </c>
      <c r="D19" s="33">
        <v>48816100</v>
      </c>
      <c r="E19" s="27">
        <f>E21+E55</f>
        <v>15143894.359999999</v>
      </c>
      <c r="F19" s="33">
        <f>IF(OR(D19="-",IF(E19="-",0,E19)&gt;=IF(D19="-",0,D19)),"-",IF(D19="-",0,D19)-IF(E19="-",0,E19))</f>
        <v>33672205.640000001</v>
      </c>
    </row>
    <row r="20" spans="1:6" ht="13.2" x14ac:dyDescent="0.25">
      <c r="A20" s="99" t="s">
        <v>33</v>
      </c>
      <c r="B20" s="100"/>
      <c r="C20" s="101"/>
      <c r="D20" s="28"/>
      <c r="E20" s="28"/>
      <c r="F20" s="102"/>
    </row>
    <row r="21" spans="1:6" ht="24.6" customHeight="1" x14ac:dyDescent="0.25">
      <c r="A21" s="32" t="s">
        <v>34</v>
      </c>
      <c r="B21" s="103" t="s">
        <v>31</v>
      </c>
      <c r="C21" s="104" t="s">
        <v>35</v>
      </c>
      <c r="D21" s="29">
        <v>46611800</v>
      </c>
      <c r="E21" s="29">
        <f>E22+E33+E36+E45+E48+E52</f>
        <v>14183944.18</v>
      </c>
      <c r="F21" s="105">
        <f t="shared" ref="F21:F67" si="0">IF(OR(D21="-",IF(E21="-",0,E21)&gt;=IF(D21="-",0,D21)),"-",IF(D21="-",0,D21)-IF(E21="-",0,E21))</f>
        <v>32427855.82</v>
      </c>
    </row>
    <row r="22" spans="1:6" ht="20.399999999999999" customHeight="1" x14ac:dyDescent="0.25">
      <c r="A22" s="32" t="s">
        <v>36</v>
      </c>
      <c r="B22" s="103" t="s">
        <v>31</v>
      </c>
      <c r="C22" s="104" t="s">
        <v>37</v>
      </c>
      <c r="D22" s="29">
        <v>18345600</v>
      </c>
      <c r="E22" s="29">
        <f>E23</f>
        <v>6136513.2199999997</v>
      </c>
      <c r="F22" s="105">
        <f t="shared" si="0"/>
        <v>12209086.780000001</v>
      </c>
    </row>
    <row r="23" spans="1:6" ht="28.95" customHeight="1" x14ac:dyDescent="0.25">
      <c r="A23" s="32" t="s">
        <v>38</v>
      </c>
      <c r="B23" s="103" t="s">
        <v>31</v>
      </c>
      <c r="C23" s="104" t="s">
        <v>39</v>
      </c>
      <c r="D23" s="29">
        <v>18345600</v>
      </c>
      <c r="E23" s="29">
        <f>E24+E26+E28+E31</f>
        <v>6136513.2199999997</v>
      </c>
      <c r="F23" s="105">
        <f t="shared" si="0"/>
        <v>12209086.780000001</v>
      </c>
    </row>
    <row r="24" spans="1:6" ht="133.19999999999999" customHeight="1" x14ac:dyDescent="0.25">
      <c r="A24" s="106" t="s">
        <v>493</v>
      </c>
      <c r="B24" s="103" t="s">
        <v>31</v>
      </c>
      <c r="C24" s="104" t="s">
        <v>40</v>
      </c>
      <c r="D24" s="29">
        <v>18345600</v>
      </c>
      <c r="E24" s="29">
        <f>E25</f>
        <v>6146674.9000000004</v>
      </c>
      <c r="F24" s="105">
        <f t="shared" si="0"/>
        <v>12198925.1</v>
      </c>
    </row>
    <row r="25" spans="1:6" ht="187.2" customHeight="1" x14ac:dyDescent="0.25">
      <c r="A25" s="106" t="s">
        <v>494</v>
      </c>
      <c r="B25" s="103" t="s">
        <v>31</v>
      </c>
      <c r="C25" s="104" t="s">
        <v>41</v>
      </c>
      <c r="D25" s="29" t="s">
        <v>42</v>
      </c>
      <c r="E25" s="29">
        <v>6146674.9000000004</v>
      </c>
      <c r="F25" s="105" t="str">
        <f t="shared" si="0"/>
        <v>-</v>
      </c>
    </row>
    <row r="26" spans="1:6" ht="139.94999999999999" customHeight="1" x14ac:dyDescent="0.25">
      <c r="A26" s="106" t="s">
        <v>43</v>
      </c>
      <c r="B26" s="103" t="s">
        <v>31</v>
      </c>
      <c r="C26" s="104" t="s">
        <v>44</v>
      </c>
      <c r="D26" s="29" t="s">
        <v>42</v>
      </c>
      <c r="E26" s="29">
        <f>E27</f>
        <v>-27143.82</v>
      </c>
      <c r="F26" s="105" t="str">
        <f t="shared" si="0"/>
        <v>-</v>
      </c>
    </row>
    <row r="27" spans="1:6" ht="168.6" customHeight="1" x14ac:dyDescent="0.25">
      <c r="A27" s="106" t="s">
        <v>45</v>
      </c>
      <c r="B27" s="103" t="s">
        <v>31</v>
      </c>
      <c r="C27" s="104" t="s">
        <v>46</v>
      </c>
      <c r="D27" s="29" t="s">
        <v>42</v>
      </c>
      <c r="E27" s="29">
        <v>-27143.82</v>
      </c>
      <c r="F27" s="105" t="str">
        <f t="shared" si="0"/>
        <v>-</v>
      </c>
    </row>
    <row r="28" spans="1:6" ht="62.4" customHeight="1" x14ac:dyDescent="0.25">
      <c r="A28" s="32" t="s">
        <v>47</v>
      </c>
      <c r="B28" s="103" t="s">
        <v>31</v>
      </c>
      <c r="C28" s="104" t="s">
        <v>48</v>
      </c>
      <c r="D28" s="29" t="s">
        <v>42</v>
      </c>
      <c r="E28" s="29">
        <f>E29+E30</f>
        <v>693.22</v>
      </c>
      <c r="F28" s="105" t="str">
        <f t="shared" si="0"/>
        <v>-</v>
      </c>
    </row>
    <row r="29" spans="1:6" ht="132.6" customHeight="1" x14ac:dyDescent="0.25">
      <c r="A29" s="32" t="s">
        <v>495</v>
      </c>
      <c r="B29" s="103" t="s">
        <v>31</v>
      </c>
      <c r="C29" s="104" t="s">
        <v>49</v>
      </c>
      <c r="D29" s="29" t="s">
        <v>42</v>
      </c>
      <c r="E29" s="29">
        <v>476.6</v>
      </c>
      <c r="F29" s="105" t="str">
        <f t="shared" si="0"/>
        <v>-</v>
      </c>
    </row>
    <row r="30" spans="1:6" ht="150.6" customHeight="1" x14ac:dyDescent="0.25">
      <c r="A30" s="32" t="s">
        <v>496</v>
      </c>
      <c r="B30" s="103" t="s">
        <v>31</v>
      </c>
      <c r="C30" s="104" t="s">
        <v>50</v>
      </c>
      <c r="D30" s="29" t="s">
        <v>42</v>
      </c>
      <c r="E30" s="29">
        <v>216.62</v>
      </c>
      <c r="F30" s="105" t="str">
        <f t="shared" si="0"/>
        <v>-</v>
      </c>
    </row>
    <row r="31" spans="1:6" ht="190.2" customHeight="1" x14ac:dyDescent="0.25">
      <c r="A31" s="106" t="s">
        <v>497</v>
      </c>
      <c r="B31" s="103" t="s">
        <v>31</v>
      </c>
      <c r="C31" s="104" t="s">
        <v>51</v>
      </c>
      <c r="D31" s="29" t="s">
        <v>42</v>
      </c>
      <c r="E31" s="29">
        <f>E32</f>
        <v>16288.92</v>
      </c>
      <c r="F31" s="105" t="str">
        <f t="shared" si="0"/>
        <v>-</v>
      </c>
    </row>
    <row r="32" spans="1:6" ht="186" customHeight="1" x14ac:dyDescent="0.25">
      <c r="A32" s="106" t="s">
        <v>498</v>
      </c>
      <c r="B32" s="103" t="s">
        <v>31</v>
      </c>
      <c r="C32" s="104" t="s">
        <v>52</v>
      </c>
      <c r="D32" s="29" t="s">
        <v>42</v>
      </c>
      <c r="E32" s="29">
        <v>16288.92</v>
      </c>
      <c r="F32" s="105" t="str">
        <f t="shared" si="0"/>
        <v>-</v>
      </c>
    </row>
    <row r="33" spans="1:6" ht="22.2" customHeight="1" x14ac:dyDescent="0.25">
      <c r="A33" s="32" t="s">
        <v>53</v>
      </c>
      <c r="B33" s="103" t="s">
        <v>31</v>
      </c>
      <c r="C33" s="104" t="s">
        <v>54</v>
      </c>
      <c r="D33" s="29">
        <v>2236000</v>
      </c>
      <c r="E33" s="29">
        <f>E34</f>
        <v>2237498.4</v>
      </c>
      <c r="F33" s="105" t="str">
        <f t="shared" si="0"/>
        <v>-</v>
      </c>
    </row>
    <row r="34" spans="1:6" ht="19.95" customHeight="1" x14ac:dyDescent="0.25">
      <c r="A34" s="32" t="s">
        <v>55</v>
      </c>
      <c r="B34" s="103" t="s">
        <v>31</v>
      </c>
      <c r="C34" s="104" t="s">
        <v>56</v>
      </c>
      <c r="D34" s="29">
        <v>2236000</v>
      </c>
      <c r="E34" s="29">
        <f>E35</f>
        <v>2237498.4</v>
      </c>
      <c r="F34" s="105" t="str">
        <f t="shared" si="0"/>
        <v>-</v>
      </c>
    </row>
    <row r="35" spans="1:6" ht="27.6" customHeight="1" x14ac:dyDescent="0.25">
      <c r="A35" s="32" t="s">
        <v>55</v>
      </c>
      <c r="B35" s="103" t="s">
        <v>31</v>
      </c>
      <c r="C35" s="104" t="s">
        <v>57</v>
      </c>
      <c r="D35" s="29">
        <v>2236000</v>
      </c>
      <c r="E35" s="29">
        <v>2237498.4</v>
      </c>
      <c r="F35" s="105" t="str">
        <f t="shared" si="0"/>
        <v>-</v>
      </c>
    </row>
    <row r="36" spans="1:6" ht="24" customHeight="1" x14ac:dyDescent="0.25">
      <c r="A36" s="32" t="s">
        <v>58</v>
      </c>
      <c r="B36" s="103" t="s">
        <v>31</v>
      </c>
      <c r="C36" s="104" t="s">
        <v>59</v>
      </c>
      <c r="D36" s="29">
        <v>25950000</v>
      </c>
      <c r="E36" s="29">
        <f>E37+E40</f>
        <v>5792396.6699999999</v>
      </c>
      <c r="F36" s="105">
        <f t="shared" si="0"/>
        <v>20157603.329999998</v>
      </c>
    </row>
    <row r="37" spans="1:6" ht="24.6" customHeight="1" x14ac:dyDescent="0.25">
      <c r="A37" s="32" t="s">
        <v>60</v>
      </c>
      <c r="B37" s="103" t="s">
        <v>31</v>
      </c>
      <c r="C37" s="104" t="s">
        <v>61</v>
      </c>
      <c r="D37" s="29">
        <v>179000</v>
      </c>
      <c r="E37" s="29">
        <f>E38</f>
        <v>7802.97</v>
      </c>
      <c r="F37" s="105">
        <f t="shared" si="0"/>
        <v>171197.03</v>
      </c>
    </row>
    <row r="38" spans="1:6" ht="69" customHeight="1" x14ac:dyDescent="0.25">
      <c r="A38" s="32" t="s">
        <v>62</v>
      </c>
      <c r="B38" s="103" t="s">
        <v>31</v>
      </c>
      <c r="C38" s="104" t="s">
        <v>63</v>
      </c>
      <c r="D38" s="29">
        <v>179000</v>
      </c>
      <c r="E38" s="29">
        <f>E39</f>
        <v>7802.97</v>
      </c>
      <c r="F38" s="105">
        <f t="shared" si="0"/>
        <v>171197.03</v>
      </c>
    </row>
    <row r="39" spans="1:6" ht="106.2" customHeight="1" x14ac:dyDescent="0.25">
      <c r="A39" s="32" t="s">
        <v>64</v>
      </c>
      <c r="B39" s="103" t="s">
        <v>31</v>
      </c>
      <c r="C39" s="104" t="s">
        <v>65</v>
      </c>
      <c r="D39" s="29" t="s">
        <v>42</v>
      </c>
      <c r="E39" s="29">
        <v>7802.97</v>
      </c>
      <c r="F39" s="105" t="str">
        <f t="shared" si="0"/>
        <v>-</v>
      </c>
    </row>
    <row r="40" spans="1:6" ht="26.4" customHeight="1" x14ac:dyDescent="0.25">
      <c r="A40" s="32" t="s">
        <v>66</v>
      </c>
      <c r="B40" s="103" t="s">
        <v>31</v>
      </c>
      <c r="C40" s="104" t="s">
        <v>67</v>
      </c>
      <c r="D40" s="29">
        <v>25771000</v>
      </c>
      <c r="E40" s="29">
        <f>E41+E43</f>
        <v>5784593.7000000002</v>
      </c>
      <c r="F40" s="105">
        <f t="shared" si="0"/>
        <v>19986406.300000001</v>
      </c>
    </row>
    <row r="41" spans="1:6" ht="28.95" customHeight="1" x14ac:dyDescent="0.25">
      <c r="A41" s="32" t="s">
        <v>68</v>
      </c>
      <c r="B41" s="103" t="s">
        <v>31</v>
      </c>
      <c r="C41" s="104" t="s">
        <v>69</v>
      </c>
      <c r="D41" s="29">
        <v>23100000</v>
      </c>
      <c r="E41" s="29">
        <f>E42</f>
        <v>5693764.4900000002</v>
      </c>
      <c r="F41" s="105">
        <f t="shared" si="0"/>
        <v>17406235.509999998</v>
      </c>
    </row>
    <row r="42" spans="1:6" ht="48" customHeight="1" x14ac:dyDescent="0.25">
      <c r="A42" s="32" t="s">
        <v>70</v>
      </c>
      <c r="B42" s="103" t="s">
        <v>31</v>
      </c>
      <c r="C42" s="104" t="s">
        <v>71</v>
      </c>
      <c r="D42" s="29">
        <v>23100000</v>
      </c>
      <c r="E42" s="29">
        <v>5693764.4900000002</v>
      </c>
      <c r="F42" s="105">
        <f t="shared" si="0"/>
        <v>17406235.509999998</v>
      </c>
    </row>
    <row r="43" spans="1:6" ht="30" customHeight="1" x14ac:dyDescent="0.25">
      <c r="A43" s="32" t="s">
        <v>72</v>
      </c>
      <c r="B43" s="103" t="s">
        <v>31</v>
      </c>
      <c r="C43" s="104" t="s">
        <v>73</v>
      </c>
      <c r="D43" s="29">
        <v>2671000</v>
      </c>
      <c r="E43" s="29">
        <f>E44</f>
        <v>90829.21</v>
      </c>
      <c r="F43" s="105">
        <f t="shared" si="0"/>
        <v>2580170.79</v>
      </c>
    </row>
    <row r="44" spans="1:6" ht="51.6" customHeight="1" x14ac:dyDescent="0.25">
      <c r="A44" s="32" t="s">
        <v>74</v>
      </c>
      <c r="B44" s="103" t="s">
        <v>31</v>
      </c>
      <c r="C44" s="104" t="s">
        <v>75</v>
      </c>
      <c r="D44" s="29">
        <v>2671000</v>
      </c>
      <c r="E44" s="29">
        <v>90829.21</v>
      </c>
      <c r="F44" s="105">
        <f t="shared" si="0"/>
        <v>2580170.79</v>
      </c>
    </row>
    <row r="45" spans="1:6" ht="51.6" customHeight="1" x14ac:dyDescent="0.25">
      <c r="A45" s="32" t="s">
        <v>488</v>
      </c>
      <c r="B45" s="103" t="s">
        <v>31</v>
      </c>
      <c r="C45" s="104" t="s">
        <v>489</v>
      </c>
      <c r="D45" s="29">
        <v>0</v>
      </c>
      <c r="E45" s="29">
        <f>E46</f>
        <v>100</v>
      </c>
      <c r="F45" s="105" t="str">
        <f t="shared" si="0"/>
        <v>-</v>
      </c>
    </row>
    <row r="46" spans="1:6" ht="51.6" customHeight="1" x14ac:dyDescent="0.25">
      <c r="A46" s="32" t="s">
        <v>487</v>
      </c>
      <c r="B46" s="103" t="s">
        <v>31</v>
      </c>
      <c r="C46" s="104" t="s">
        <v>480</v>
      </c>
      <c r="D46" s="29">
        <v>0</v>
      </c>
      <c r="E46" s="29">
        <f>E47</f>
        <v>100</v>
      </c>
      <c r="F46" s="105" t="str">
        <f t="shared" si="0"/>
        <v>-</v>
      </c>
    </row>
    <row r="47" spans="1:6" ht="79.8" customHeight="1" x14ac:dyDescent="0.25">
      <c r="A47" s="32" t="s">
        <v>490</v>
      </c>
      <c r="B47" s="103"/>
      <c r="C47" s="104" t="s">
        <v>491</v>
      </c>
      <c r="D47" s="29">
        <v>0</v>
      </c>
      <c r="E47" s="29">
        <v>100</v>
      </c>
      <c r="F47" s="105" t="str">
        <f t="shared" si="0"/>
        <v>-</v>
      </c>
    </row>
    <row r="48" spans="1:6" ht="50.4" customHeight="1" x14ac:dyDescent="0.25">
      <c r="A48" s="32" t="s">
        <v>76</v>
      </c>
      <c r="B48" s="103" t="s">
        <v>31</v>
      </c>
      <c r="C48" s="104" t="s">
        <v>77</v>
      </c>
      <c r="D48" s="29">
        <v>69800</v>
      </c>
      <c r="E48" s="29">
        <f>E49</f>
        <v>17435.89</v>
      </c>
      <c r="F48" s="105">
        <f t="shared" si="0"/>
        <v>52364.11</v>
      </c>
    </row>
    <row r="49" spans="1:6" ht="117.6" customHeight="1" x14ac:dyDescent="0.25">
      <c r="A49" s="106" t="s">
        <v>78</v>
      </c>
      <c r="B49" s="103" t="s">
        <v>31</v>
      </c>
      <c r="C49" s="104" t="s">
        <v>79</v>
      </c>
      <c r="D49" s="29">
        <v>69800</v>
      </c>
      <c r="E49" s="29">
        <f>E50</f>
        <v>17435.89</v>
      </c>
      <c r="F49" s="105">
        <f t="shared" si="0"/>
        <v>52364.11</v>
      </c>
    </row>
    <row r="50" spans="1:6" ht="105.6" customHeight="1" x14ac:dyDescent="0.25">
      <c r="A50" s="106" t="s">
        <v>80</v>
      </c>
      <c r="B50" s="103" t="s">
        <v>31</v>
      </c>
      <c r="C50" s="104" t="s">
        <v>81</v>
      </c>
      <c r="D50" s="29">
        <v>69800</v>
      </c>
      <c r="E50" s="29">
        <f>E51</f>
        <v>17435.89</v>
      </c>
      <c r="F50" s="105">
        <f t="shared" si="0"/>
        <v>52364.11</v>
      </c>
    </row>
    <row r="51" spans="1:6" ht="101.4" customHeight="1" x14ac:dyDescent="0.25">
      <c r="A51" s="32" t="s">
        <v>82</v>
      </c>
      <c r="B51" s="103" t="s">
        <v>31</v>
      </c>
      <c r="C51" s="104" t="s">
        <v>83</v>
      </c>
      <c r="D51" s="29">
        <v>69800</v>
      </c>
      <c r="E51" s="29">
        <v>17435.89</v>
      </c>
      <c r="F51" s="105">
        <f t="shared" si="0"/>
        <v>52364.11</v>
      </c>
    </row>
    <row r="52" spans="1:6" ht="27.6" customHeight="1" x14ac:dyDescent="0.25">
      <c r="A52" s="32" t="s">
        <v>84</v>
      </c>
      <c r="B52" s="103" t="s">
        <v>31</v>
      </c>
      <c r="C52" s="104" t="s">
        <v>85</v>
      </c>
      <c r="D52" s="29">
        <v>10400</v>
      </c>
      <c r="E52" s="29">
        <f>E53</f>
        <v>0</v>
      </c>
      <c r="F52" s="105">
        <f t="shared" si="0"/>
        <v>10400</v>
      </c>
    </row>
    <row r="53" spans="1:6" ht="55.2" customHeight="1" x14ac:dyDescent="0.25">
      <c r="A53" s="32" t="s">
        <v>86</v>
      </c>
      <c r="B53" s="103" t="s">
        <v>31</v>
      </c>
      <c r="C53" s="104" t="s">
        <v>87</v>
      </c>
      <c r="D53" s="29">
        <v>10400</v>
      </c>
      <c r="E53" s="29">
        <f>E54</f>
        <v>0</v>
      </c>
      <c r="F53" s="105">
        <f t="shared" si="0"/>
        <v>10400</v>
      </c>
    </row>
    <row r="54" spans="1:6" ht="67.2" customHeight="1" x14ac:dyDescent="0.25">
      <c r="A54" s="32" t="s">
        <v>88</v>
      </c>
      <c r="B54" s="103" t="s">
        <v>31</v>
      </c>
      <c r="C54" s="104" t="s">
        <v>89</v>
      </c>
      <c r="D54" s="29">
        <v>10400</v>
      </c>
      <c r="E54" s="29">
        <v>0</v>
      </c>
      <c r="F54" s="105">
        <f t="shared" si="0"/>
        <v>10400</v>
      </c>
    </row>
    <row r="55" spans="1:6" ht="27.6" customHeight="1" x14ac:dyDescent="0.25">
      <c r="A55" s="32" t="s">
        <v>90</v>
      </c>
      <c r="B55" s="103" t="s">
        <v>31</v>
      </c>
      <c r="C55" s="104" t="s">
        <v>91</v>
      </c>
      <c r="D55" s="29">
        <v>2204300</v>
      </c>
      <c r="E55" s="29">
        <f>E56</f>
        <v>959950.17999999993</v>
      </c>
      <c r="F55" s="105">
        <f t="shared" si="0"/>
        <v>1244349.82</v>
      </c>
    </row>
    <row r="56" spans="1:6" ht="51.6" customHeight="1" x14ac:dyDescent="0.25">
      <c r="A56" s="32" t="s">
        <v>92</v>
      </c>
      <c r="B56" s="103" t="s">
        <v>31</v>
      </c>
      <c r="C56" s="104" t="s">
        <v>93</v>
      </c>
      <c r="D56" s="29">
        <v>2204300</v>
      </c>
      <c r="E56" s="29">
        <f>E57+E60+E65</f>
        <v>959950.17999999993</v>
      </c>
      <c r="F56" s="105">
        <f t="shared" si="0"/>
        <v>1244349.82</v>
      </c>
    </row>
    <row r="57" spans="1:6" ht="39.6" customHeight="1" x14ac:dyDescent="0.25">
      <c r="A57" s="32" t="s">
        <v>94</v>
      </c>
      <c r="B57" s="103" t="s">
        <v>31</v>
      </c>
      <c r="C57" s="104" t="s">
        <v>95</v>
      </c>
      <c r="D57" s="29">
        <v>612800</v>
      </c>
      <c r="E57" s="29">
        <f>E58</f>
        <v>204400</v>
      </c>
      <c r="F57" s="105">
        <f t="shared" si="0"/>
        <v>408400</v>
      </c>
    </row>
    <row r="58" spans="1:6" ht="42.6" customHeight="1" x14ac:dyDescent="0.25">
      <c r="A58" s="32" t="s">
        <v>96</v>
      </c>
      <c r="B58" s="103" t="s">
        <v>31</v>
      </c>
      <c r="C58" s="104" t="s">
        <v>97</v>
      </c>
      <c r="D58" s="29">
        <v>612800</v>
      </c>
      <c r="E58" s="29">
        <f>E59</f>
        <v>204400</v>
      </c>
      <c r="F58" s="105">
        <f t="shared" si="0"/>
        <v>408400</v>
      </c>
    </row>
    <row r="59" spans="1:6" ht="58.95" customHeight="1" x14ac:dyDescent="0.25">
      <c r="A59" s="32" t="s">
        <v>98</v>
      </c>
      <c r="B59" s="103" t="s">
        <v>31</v>
      </c>
      <c r="C59" s="104" t="s">
        <v>99</v>
      </c>
      <c r="D59" s="29">
        <v>612800</v>
      </c>
      <c r="E59" s="29">
        <v>204400</v>
      </c>
      <c r="F59" s="105">
        <f t="shared" si="0"/>
        <v>408400</v>
      </c>
    </row>
    <row r="60" spans="1:6" ht="36" customHeight="1" x14ac:dyDescent="0.25">
      <c r="A60" s="32" t="s">
        <v>100</v>
      </c>
      <c r="B60" s="103" t="s">
        <v>31</v>
      </c>
      <c r="C60" s="104" t="s">
        <v>101</v>
      </c>
      <c r="D60" s="29">
        <v>352800</v>
      </c>
      <c r="E60" s="29">
        <f>E61+E63</f>
        <v>85418.18</v>
      </c>
      <c r="F60" s="105">
        <f t="shared" si="0"/>
        <v>267381.82</v>
      </c>
    </row>
    <row r="61" spans="1:6" ht="49.95" customHeight="1" x14ac:dyDescent="0.25">
      <c r="A61" s="32" t="s">
        <v>102</v>
      </c>
      <c r="B61" s="103" t="s">
        <v>31</v>
      </c>
      <c r="C61" s="104" t="s">
        <v>103</v>
      </c>
      <c r="D61" s="29">
        <v>200</v>
      </c>
      <c r="E61" s="29">
        <f>E62</f>
        <v>200</v>
      </c>
      <c r="F61" s="105" t="str">
        <f t="shared" si="0"/>
        <v>-</v>
      </c>
    </row>
    <row r="62" spans="1:6" ht="59.4" customHeight="1" x14ac:dyDescent="0.25">
      <c r="A62" s="32" t="s">
        <v>104</v>
      </c>
      <c r="B62" s="103" t="s">
        <v>31</v>
      </c>
      <c r="C62" s="104" t="s">
        <v>105</v>
      </c>
      <c r="D62" s="29">
        <v>200</v>
      </c>
      <c r="E62" s="29">
        <v>200</v>
      </c>
      <c r="F62" s="105" t="str">
        <f t="shared" si="0"/>
        <v>-</v>
      </c>
    </row>
    <row r="63" spans="1:6" ht="65.400000000000006" customHeight="1" x14ac:dyDescent="0.25">
      <c r="A63" s="32" t="s">
        <v>106</v>
      </c>
      <c r="B63" s="103" t="s">
        <v>31</v>
      </c>
      <c r="C63" s="104" t="s">
        <v>107</v>
      </c>
      <c r="D63" s="29">
        <v>352600</v>
      </c>
      <c r="E63" s="29">
        <f>E64</f>
        <v>85218.18</v>
      </c>
      <c r="F63" s="105">
        <f t="shared" si="0"/>
        <v>267381.82</v>
      </c>
    </row>
    <row r="64" spans="1:6" ht="64.2" customHeight="1" x14ac:dyDescent="0.25">
      <c r="A64" s="32" t="s">
        <v>108</v>
      </c>
      <c r="B64" s="103" t="s">
        <v>31</v>
      </c>
      <c r="C64" s="104" t="s">
        <v>109</v>
      </c>
      <c r="D64" s="29">
        <v>352600</v>
      </c>
      <c r="E64" s="29">
        <v>85218.18</v>
      </c>
      <c r="F64" s="105">
        <f t="shared" si="0"/>
        <v>267381.82</v>
      </c>
    </row>
    <row r="65" spans="1:6" ht="23.4" customHeight="1" x14ac:dyDescent="0.25">
      <c r="A65" s="32" t="s">
        <v>110</v>
      </c>
      <c r="B65" s="103" t="s">
        <v>31</v>
      </c>
      <c r="C65" s="104" t="s">
        <v>111</v>
      </c>
      <c r="D65" s="29">
        <v>1238700</v>
      </c>
      <c r="E65" s="29">
        <f>E66</f>
        <v>670132</v>
      </c>
      <c r="F65" s="105">
        <f t="shared" si="0"/>
        <v>568568</v>
      </c>
    </row>
    <row r="66" spans="1:6" ht="76.95" customHeight="1" x14ac:dyDescent="0.25">
      <c r="A66" s="32" t="s">
        <v>112</v>
      </c>
      <c r="B66" s="103" t="s">
        <v>31</v>
      </c>
      <c r="C66" s="104" t="s">
        <v>113</v>
      </c>
      <c r="D66" s="29">
        <v>1238700</v>
      </c>
      <c r="E66" s="29">
        <f>E67</f>
        <v>670132</v>
      </c>
      <c r="F66" s="105">
        <f t="shared" si="0"/>
        <v>568568</v>
      </c>
    </row>
    <row r="67" spans="1:6" ht="87.6" customHeight="1" x14ac:dyDescent="0.25">
      <c r="A67" s="32" t="s">
        <v>114</v>
      </c>
      <c r="B67" s="103" t="s">
        <v>31</v>
      </c>
      <c r="C67" s="104" t="s">
        <v>115</v>
      </c>
      <c r="D67" s="29">
        <v>1238700</v>
      </c>
      <c r="E67" s="29">
        <v>670132</v>
      </c>
      <c r="F67" s="105">
        <f t="shared" si="0"/>
        <v>568568</v>
      </c>
    </row>
    <row r="68" spans="1:6" ht="12.75" customHeight="1" x14ac:dyDescent="0.25">
      <c r="A68" s="10"/>
      <c r="B68" s="11"/>
      <c r="C68" s="11"/>
      <c r="D68" s="12"/>
      <c r="E68" s="12"/>
      <c r="F68" s="1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7"/>
  <sheetViews>
    <sheetView showGridLines="0" topLeftCell="A12" workbookViewId="0">
      <selection activeCell="H19" sqref="H19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44" t="s">
        <v>116</v>
      </c>
      <c r="B2" s="44"/>
      <c r="C2" s="44"/>
      <c r="D2" s="44"/>
      <c r="E2" s="1"/>
      <c r="F2" s="4" t="s">
        <v>117</v>
      </c>
    </row>
    <row r="3" spans="1:6" ht="13.5" customHeight="1" x14ac:dyDescent="0.25">
      <c r="A3" s="2"/>
      <c r="B3" s="2"/>
      <c r="C3" s="13"/>
      <c r="D3" s="3"/>
      <c r="E3" s="3"/>
      <c r="F3" s="3"/>
    </row>
    <row r="4" spans="1:6" ht="10.199999999999999" customHeight="1" x14ac:dyDescent="0.25">
      <c r="A4" s="47" t="s">
        <v>21</v>
      </c>
      <c r="B4" s="36" t="s">
        <v>22</v>
      </c>
      <c r="C4" s="45" t="s">
        <v>118</v>
      </c>
      <c r="D4" s="39" t="s">
        <v>24</v>
      </c>
      <c r="E4" s="50" t="s">
        <v>25</v>
      </c>
      <c r="F4" s="42" t="s">
        <v>26</v>
      </c>
    </row>
    <row r="5" spans="1:6" ht="5.4" customHeight="1" x14ac:dyDescent="0.25">
      <c r="A5" s="48"/>
      <c r="B5" s="37"/>
      <c r="C5" s="46"/>
      <c r="D5" s="40"/>
      <c r="E5" s="51"/>
      <c r="F5" s="43"/>
    </row>
    <row r="6" spans="1:6" ht="9.6" customHeight="1" x14ac:dyDescent="0.25">
      <c r="A6" s="48"/>
      <c r="B6" s="37"/>
      <c r="C6" s="46"/>
      <c r="D6" s="40"/>
      <c r="E6" s="51"/>
      <c r="F6" s="43"/>
    </row>
    <row r="7" spans="1:6" ht="6" customHeight="1" x14ac:dyDescent="0.25">
      <c r="A7" s="48"/>
      <c r="B7" s="37"/>
      <c r="C7" s="46"/>
      <c r="D7" s="40"/>
      <c r="E7" s="51"/>
      <c r="F7" s="43"/>
    </row>
    <row r="8" spans="1:6" ht="6.6" customHeight="1" x14ac:dyDescent="0.25">
      <c r="A8" s="48"/>
      <c r="B8" s="37"/>
      <c r="C8" s="46"/>
      <c r="D8" s="40"/>
      <c r="E8" s="51"/>
      <c r="F8" s="43"/>
    </row>
    <row r="9" spans="1:6" ht="10.95" customHeight="1" x14ac:dyDescent="0.25">
      <c r="A9" s="48"/>
      <c r="B9" s="37"/>
      <c r="C9" s="46"/>
      <c r="D9" s="40"/>
      <c r="E9" s="51"/>
      <c r="F9" s="43"/>
    </row>
    <row r="10" spans="1:6" ht="4.2" hidden="1" customHeight="1" x14ac:dyDescent="0.25">
      <c r="A10" s="48"/>
      <c r="B10" s="37"/>
      <c r="C10" s="14"/>
      <c r="D10" s="40"/>
      <c r="E10" s="15"/>
      <c r="F10" s="16"/>
    </row>
    <row r="11" spans="1:6" ht="13.2" hidden="1" customHeight="1" x14ac:dyDescent="0.25">
      <c r="A11" s="49"/>
      <c r="B11" s="38"/>
      <c r="C11" s="17"/>
      <c r="D11" s="41"/>
      <c r="E11" s="18"/>
      <c r="F11" s="19"/>
    </row>
    <row r="12" spans="1:6" ht="13.5" customHeight="1" x14ac:dyDescent="0.25">
      <c r="A12" s="5">
        <v>1</v>
      </c>
      <c r="B12" s="6">
        <v>2</v>
      </c>
      <c r="C12" s="7">
        <v>3</v>
      </c>
      <c r="D12" s="8" t="s">
        <v>27</v>
      </c>
      <c r="E12" s="20" t="s">
        <v>28</v>
      </c>
      <c r="F12" s="9" t="s">
        <v>29</v>
      </c>
    </row>
    <row r="13" spans="1:6" ht="13.2" x14ac:dyDescent="0.25">
      <c r="A13" s="107" t="s">
        <v>119</v>
      </c>
      <c r="B13" s="108" t="s">
        <v>120</v>
      </c>
      <c r="C13" s="109" t="s">
        <v>121</v>
      </c>
      <c r="D13" s="110">
        <f>D15</f>
        <v>104412800</v>
      </c>
      <c r="E13" s="111">
        <f>E15</f>
        <v>13866375.110000001</v>
      </c>
      <c r="F13" s="112">
        <f>IF(OR(D13="-",IF(E13="-",0,E13)&gt;=IF(D13="-",0,D13)),"-",IF(D13="-",0,D13)-IF(E13="-",0,E13))</f>
        <v>90546424.890000001</v>
      </c>
    </row>
    <row r="14" spans="1:6" ht="13.2" x14ac:dyDescent="0.25">
      <c r="A14" s="113" t="s">
        <v>33</v>
      </c>
      <c r="B14" s="114"/>
      <c r="C14" s="115"/>
      <c r="D14" s="116"/>
      <c r="E14" s="117"/>
      <c r="F14" s="118"/>
    </row>
    <row r="15" spans="1:6" ht="26.4" x14ac:dyDescent="0.25">
      <c r="A15" s="34" t="s">
        <v>13</v>
      </c>
      <c r="B15" s="119" t="s">
        <v>120</v>
      </c>
      <c r="C15" s="98" t="s">
        <v>122</v>
      </c>
      <c r="D15" s="33">
        <f>D16+D93+D102+D115+D137+D154+D162+D190+D205</f>
        <v>104412800</v>
      </c>
      <c r="E15" s="33">
        <f>E16+E93+E102+E115+E137+E154+E162+E190+E205</f>
        <v>13866375.110000001</v>
      </c>
      <c r="F15" s="120">
        <f t="shared" ref="F15:F46" si="0">IF(OR(D15="-",IF(E15="-",0,E15)&gt;=IF(D15="-",0,D15)),"-",IF(D15="-",0,D15)-IF(E15="-",0,E15))</f>
        <v>90546424.890000001</v>
      </c>
    </row>
    <row r="16" spans="1:6" ht="22.2" customHeight="1" x14ac:dyDescent="0.25">
      <c r="A16" s="34" t="s">
        <v>123</v>
      </c>
      <c r="B16" s="119" t="s">
        <v>120</v>
      </c>
      <c r="C16" s="98" t="s">
        <v>124</v>
      </c>
      <c r="D16" s="33">
        <f>D17+D37+D43+D49</f>
        <v>10528900</v>
      </c>
      <c r="E16" s="33">
        <f>E17+E37+E43+E49</f>
        <v>2487172.7300000004</v>
      </c>
      <c r="F16" s="120">
        <f t="shared" si="0"/>
        <v>8041727.2699999996</v>
      </c>
    </row>
    <row r="17" spans="1:6" ht="66" customHeight="1" x14ac:dyDescent="0.25">
      <c r="A17" s="34" t="s">
        <v>125</v>
      </c>
      <c r="B17" s="119" t="s">
        <v>120</v>
      </c>
      <c r="C17" s="98" t="s">
        <v>126</v>
      </c>
      <c r="D17" s="33">
        <f>D18+D31</f>
        <v>8961100</v>
      </c>
      <c r="E17" s="33">
        <f>E18+E31</f>
        <v>2229836.3600000003</v>
      </c>
      <c r="F17" s="120">
        <f t="shared" si="0"/>
        <v>6731263.6399999997</v>
      </c>
    </row>
    <row r="18" spans="1:6" ht="48.6" customHeight="1" x14ac:dyDescent="0.25">
      <c r="A18" s="34" t="s">
        <v>127</v>
      </c>
      <c r="B18" s="119" t="s">
        <v>120</v>
      </c>
      <c r="C18" s="98" t="s">
        <v>128</v>
      </c>
      <c r="D18" s="33">
        <f>D19</f>
        <v>8960900</v>
      </c>
      <c r="E18" s="30">
        <f>E19</f>
        <v>2229636.3600000003</v>
      </c>
      <c r="F18" s="120">
        <f t="shared" si="0"/>
        <v>6731263.6399999997</v>
      </c>
    </row>
    <row r="19" spans="1:6" ht="39.6" x14ac:dyDescent="0.25">
      <c r="A19" s="34" t="s">
        <v>129</v>
      </c>
      <c r="B19" s="119" t="s">
        <v>120</v>
      </c>
      <c r="C19" s="98" t="s">
        <v>130</v>
      </c>
      <c r="D19" s="33">
        <f>D20+D26</f>
        <v>8960900</v>
      </c>
      <c r="E19" s="30">
        <f>E20+E26</f>
        <v>2229636.3600000003</v>
      </c>
      <c r="F19" s="120">
        <f t="shared" si="0"/>
        <v>6731263.6399999997</v>
      </c>
    </row>
    <row r="20" spans="1:6" ht="105.6" x14ac:dyDescent="0.25">
      <c r="A20" s="121" t="s">
        <v>131</v>
      </c>
      <c r="B20" s="119" t="s">
        <v>120</v>
      </c>
      <c r="C20" s="98" t="s">
        <v>132</v>
      </c>
      <c r="D20" s="33">
        <f>FIO</f>
        <v>6410500</v>
      </c>
      <c r="E20" s="30">
        <f>E21</f>
        <v>1767220.1600000001</v>
      </c>
      <c r="F20" s="120">
        <f t="shared" si="0"/>
        <v>4643279.84</v>
      </c>
    </row>
    <row r="21" spans="1:6" ht="66" x14ac:dyDescent="0.25">
      <c r="A21" s="34" t="s">
        <v>133</v>
      </c>
      <c r="B21" s="119" t="s">
        <v>120</v>
      </c>
      <c r="C21" s="98" t="s">
        <v>134</v>
      </c>
      <c r="D21" s="33">
        <f>D22</f>
        <v>6410500</v>
      </c>
      <c r="E21" s="33">
        <f>E22</f>
        <v>1767220.1600000001</v>
      </c>
      <c r="F21" s="120">
        <f t="shared" si="0"/>
        <v>4643279.84</v>
      </c>
    </row>
    <row r="22" spans="1:6" ht="36" customHeight="1" x14ac:dyDescent="0.25">
      <c r="A22" s="34" t="s">
        <v>135</v>
      </c>
      <c r="B22" s="119" t="s">
        <v>120</v>
      </c>
      <c r="C22" s="98" t="s">
        <v>136</v>
      </c>
      <c r="D22" s="33">
        <f>D23+D24+D25</f>
        <v>6410500</v>
      </c>
      <c r="E22" s="33">
        <f>E23+E24+E25</f>
        <v>1767220.1600000001</v>
      </c>
      <c r="F22" s="120">
        <f t="shared" si="0"/>
        <v>4643279.84</v>
      </c>
    </row>
    <row r="23" spans="1:6" ht="37.950000000000003" customHeight="1" x14ac:dyDescent="0.25">
      <c r="A23" s="34" t="s">
        <v>137</v>
      </c>
      <c r="B23" s="119" t="s">
        <v>120</v>
      </c>
      <c r="C23" s="98" t="s">
        <v>138</v>
      </c>
      <c r="D23" s="33">
        <v>4691300</v>
      </c>
      <c r="E23" s="30">
        <v>1369689.67</v>
      </c>
      <c r="F23" s="120">
        <f t="shared" si="0"/>
        <v>3321610.33</v>
      </c>
    </row>
    <row r="24" spans="1:6" ht="50.4" customHeight="1" x14ac:dyDescent="0.25">
      <c r="A24" s="34" t="s">
        <v>139</v>
      </c>
      <c r="B24" s="119" t="s">
        <v>120</v>
      </c>
      <c r="C24" s="98" t="s">
        <v>140</v>
      </c>
      <c r="D24" s="33">
        <v>305000</v>
      </c>
      <c r="E24" s="30">
        <v>79305.600000000006</v>
      </c>
      <c r="F24" s="120">
        <f t="shared" si="0"/>
        <v>225694.4</v>
      </c>
    </row>
    <row r="25" spans="1:6" ht="60.6" customHeight="1" x14ac:dyDescent="0.25">
      <c r="A25" s="34" t="s">
        <v>141</v>
      </c>
      <c r="B25" s="119" t="s">
        <v>120</v>
      </c>
      <c r="C25" s="98" t="s">
        <v>142</v>
      </c>
      <c r="D25" s="33">
        <v>1414200</v>
      </c>
      <c r="E25" s="30">
        <v>318224.89</v>
      </c>
      <c r="F25" s="120">
        <f t="shared" si="0"/>
        <v>1095975.1099999999</v>
      </c>
    </row>
    <row r="26" spans="1:6" ht="105.6" x14ac:dyDescent="0.25">
      <c r="A26" s="121" t="s">
        <v>143</v>
      </c>
      <c r="B26" s="119" t="s">
        <v>120</v>
      </c>
      <c r="C26" s="98" t="s">
        <v>144</v>
      </c>
      <c r="D26" s="33">
        <f>D27</f>
        <v>2550400</v>
      </c>
      <c r="E26" s="33">
        <f>E27</f>
        <v>462416.2</v>
      </c>
      <c r="F26" s="120">
        <f t="shared" si="0"/>
        <v>2087983.8</v>
      </c>
    </row>
    <row r="27" spans="1:6" ht="26.4" x14ac:dyDescent="0.25">
      <c r="A27" s="34" t="s">
        <v>145</v>
      </c>
      <c r="B27" s="119" t="s">
        <v>120</v>
      </c>
      <c r="C27" s="98" t="s">
        <v>146</v>
      </c>
      <c r="D27" s="33">
        <f>D28</f>
        <v>2550400</v>
      </c>
      <c r="E27" s="33">
        <f>E28</f>
        <v>462416.2</v>
      </c>
      <c r="F27" s="120">
        <f t="shared" si="0"/>
        <v>2087983.8</v>
      </c>
    </row>
    <row r="28" spans="1:6" ht="39.6" x14ac:dyDescent="0.25">
      <c r="A28" s="34" t="s">
        <v>147</v>
      </c>
      <c r="B28" s="119" t="s">
        <v>120</v>
      </c>
      <c r="C28" s="98" t="s">
        <v>148</v>
      </c>
      <c r="D28" s="33">
        <f>D29+D30</f>
        <v>2550400</v>
      </c>
      <c r="E28" s="33">
        <f>E29+E30</f>
        <v>462416.2</v>
      </c>
      <c r="F28" s="120">
        <f t="shared" si="0"/>
        <v>2087983.8</v>
      </c>
    </row>
    <row r="29" spans="1:6" ht="13.2" x14ac:dyDescent="0.25">
      <c r="A29" s="34" t="s">
        <v>149</v>
      </c>
      <c r="B29" s="119" t="s">
        <v>120</v>
      </c>
      <c r="C29" s="98" t="s">
        <v>150</v>
      </c>
      <c r="D29" s="33">
        <v>2253200</v>
      </c>
      <c r="E29" s="30">
        <v>323513.88</v>
      </c>
      <c r="F29" s="120">
        <f t="shared" si="0"/>
        <v>1929686.12</v>
      </c>
    </row>
    <row r="30" spans="1:6" ht="13.2" x14ac:dyDescent="0.25">
      <c r="A30" s="34" t="s">
        <v>151</v>
      </c>
      <c r="B30" s="119" t="s">
        <v>120</v>
      </c>
      <c r="C30" s="98" t="s">
        <v>152</v>
      </c>
      <c r="D30" s="33">
        <v>297200</v>
      </c>
      <c r="E30" s="30">
        <v>138902.32</v>
      </c>
      <c r="F30" s="120">
        <f t="shared" si="0"/>
        <v>158297.68</v>
      </c>
    </row>
    <row r="31" spans="1:6" ht="39.6" x14ac:dyDescent="0.25">
      <c r="A31" s="34" t="s">
        <v>153</v>
      </c>
      <c r="B31" s="119" t="s">
        <v>120</v>
      </c>
      <c r="C31" s="98" t="s">
        <v>154</v>
      </c>
      <c r="D31" s="33">
        <f t="shared" ref="D31:E35" si="1">D32</f>
        <v>200</v>
      </c>
      <c r="E31" s="33">
        <f t="shared" si="1"/>
        <v>200</v>
      </c>
      <c r="F31" s="120" t="str">
        <f t="shared" si="0"/>
        <v>-</v>
      </c>
    </row>
    <row r="32" spans="1:6" ht="13.2" x14ac:dyDescent="0.25">
      <c r="A32" s="34" t="s">
        <v>155</v>
      </c>
      <c r="B32" s="119" t="s">
        <v>120</v>
      </c>
      <c r="C32" s="98" t="s">
        <v>156</v>
      </c>
      <c r="D32" s="33">
        <f t="shared" si="1"/>
        <v>200</v>
      </c>
      <c r="E32" s="33">
        <f t="shared" si="1"/>
        <v>200</v>
      </c>
      <c r="F32" s="120" t="str">
        <f t="shared" si="0"/>
        <v>-</v>
      </c>
    </row>
    <row r="33" spans="1:6" ht="145.19999999999999" x14ac:dyDescent="0.25">
      <c r="A33" s="121" t="s">
        <v>157</v>
      </c>
      <c r="B33" s="119" t="s">
        <v>120</v>
      </c>
      <c r="C33" s="98" t="s">
        <v>158</v>
      </c>
      <c r="D33" s="33">
        <f t="shared" si="1"/>
        <v>200</v>
      </c>
      <c r="E33" s="33">
        <f t="shared" si="1"/>
        <v>200</v>
      </c>
      <c r="F33" s="120" t="str">
        <f t="shared" si="0"/>
        <v>-</v>
      </c>
    </row>
    <row r="34" spans="1:6" ht="26.4" x14ac:dyDescent="0.25">
      <c r="A34" s="34" t="s">
        <v>145</v>
      </c>
      <c r="B34" s="119" t="s">
        <v>120</v>
      </c>
      <c r="C34" s="98" t="s">
        <v>159</v>
      </c>
      <c r="D34" s="33">
        <f t="shared" si="1"/>
        <v>200</v>
      </c>
      <c r="E34" s="33">
        <f t="shared" si="1"/>
        <v>200</v>
      </c>
      <c r="F34" s="120" t="str">
        <f t="shared" si="0"/>
        <v>-</v>
      </c>
    </row>
    <row r="35" spans="1:6" ht="39.6" x14ac:dyDescent="0.25">
      <c r="A35" s="34" t="s">
        <v>147</v>
      </c>
      <c r="B35" s="119" t="s">
        <v>120</v>
      </c>
      <c r="C35" s="98" t="s">
        <v>160</v>
      </c>
      <c r="D35" s="33">
        <f t="shared" si="1"/>
        <v>200</v>
      </c>
      <c r="E35" s="33">
        <f t="shared" si="1"/>
        <v>200</v>
      </c>
      <c r="F35" s="120" t="str">
        <f t="shared" si="0"/>
        <v>-</v>
      </c>
    </row>
    <row r="36" spans="1:6" ht="13.2" x14ac:dyDescent="0.25">
      <c r="A36" s="34" t="s">
        <v>149</v>
      </c>
      <c r="B36" s="119" t="s">
        <v>120</v>
      </c>
      <c r="C36" s="98" t="s">
        <v>161</v>
      </c>
      <c r="D36" s="33">
        <v>200</v>
      </c>
      <c r="E36" s="30">
        <v>200</v>
      </c>
      <c r="F36" s="120" t="str">
        <f t="shared" si="0"/>
        <v>-</v>
      </c>
    </row>
    <row r="37" spans="1:6" ht="39.6" x14ac:dyDescent="0.25">
      <c r="A37" s="34" t="s">
        <v>162</v>
      </c>
      <c r="B37" s="119" t="s">
        <v>120</v>
      </c>
      <c r="C37" s="98" t="s">
        <v>163</v>
      </c>
      <c r="D37" s="33">
        <f>D38</f>
        <v>117800</v>
      </c>
      <c r="E37" s="33">
        <f>E38</f>
        <v>39400</v>
      </c>
      <c r="F37" s="120">
        <f t="shared" si="0"/>
        <v>78400</v>
      </c>
    </row>
    <row r="38" spans="1:6" ht="39.6" x14ac:dyDescent="0.25">
      <c r="A38" s="34" t="s">
        <v>153</v>
      </c>
      <c r="B38" s="119" t="s">
        <v>120</v>
      </c>
      <c r="C38" s="98" t="s">
        <v>164</v>
      </c>
      <c r="D38" s="33">
        <f>D40</f>
        <v>117800</v>
      </c>
      <c r="E38" s="33">
        <f>E40</f>
        <v>39400</v>
      </c>
      <c r="F38" s="120">
        <f t="shared" si="0"/>
        <v>78400</v>
      </c>
    </row>
    <row r="39" spans="1:6" ht="13.2" x14ac:dyDescent="0.25">
      <c r="A39" s="34" t="s">
        <v>155</v>
      </c>
      <c r="B39" s="119" t="s">
        <v>120</v>
      </c>
      <c r="C39" s="98" t="s">
        <v>165</v>
      </c>
      <c r="D39" s="33">
        <f t="shared" ref="D39:E41" si="2">D40</f>
        <v>117800</v>
      </c>
      <c r="E39" s="33">
        <f t="shared" si="2"/>
        <v>39400</v>
      </c>
      <c r="F39" s="120">
        <f t="shared" si="0"/>
        <v>78400</v>
      </c>
    </row>
    <row r="40" spans="1:6" ht="171.6" x14ac:dyDescent="0.25">
      <c r="A40" s="121" t="s">
        <v>166</v>
      </c>
      <c r="B40" s="119" t="s">
        <v>120</v>
      </c>
      <c r="C40" s="98" t="s">
        <v>167</v>
      </c>
      <c r="D40" s="33">
        <f t="shared" si="2"/>
        <v>117800</v>
      </c>
      <c r="E40" s="33">
        <f t="shared" si="2"/>
        <v>39400</v>
      </c>
      <c r="F40" s="120">
        <f t="shared" si="0"/>
        <v>78400</v>
      </c>
    </row>
    <row r="41" spans="1:6" ht="13.2" x14ac:dyDescent="0.25">
      <c r="A41" s="34" t="s">
        <v>168</v>
      </c>
      <c r="B41" s="119" t="s">
        <v>120</v>
      </c>
      <c r="C41" s="98" t="s">
        <v>169</v>
      </c>
      <c r="D41" s="33">
        <f t="shared" si="2"/>
        <v>117800</v>
      </c>
      <c r="E41" s="33">
        <f t="shared" si="2"/>
        <v>39400</v>
      </c>
      <c r="F41" s="120">
        <f t="shared" si="0"/>
        <v>78400</v>
      </c>
    </row>
    <row r="42" spans="1:6" ht="13.2" x14ac:dyDescent="0.25">
      <c r="A42" s="34" t="s">
        <v>110</v>
      </c>
      <c r="B42" s="119" t="s">
        <v>120</v>
      </c>
      <c r="C42" s="98" t="s">
        <v>170</v>
      </c>
      <c r="D42" s="33">
        <v>117800</v>
      </c>
      <c r="E42" s="30">
        <v>39400</v>
      </c>
      <c r="F42" s="120">
        <f t="shared" si="0"/>
        <v>78400</v>
      </c>
    </row>
    <row r="43" spans="1:6" ht="13.2" x14ac:dyDescent="0.25">
      <c r="A43" s="34" t="s">
        <v>171</v>
      </c>
      <c r="B43" s="119" t="s">
        <v>120</v>
      </c>
      <c r="C43" s="98" t="s">
        <v>172</v>
      </c>
      <c r="D43" s="33">
        <f>D44</f>
        <v>100000</v>
      </c>
      <c r="E43" s="30">
        <v>0</v>
      </c>
      <c r="F43" s="120">
        <f t="shared" si="0"/>
        <v>100000</v>
      </c>
    </row>
    <row r="44" spans="1:6" ht="39.6" x14ac:dyDescent="0.25">
      <c r="A44" s="34" t="s">
        <v>153</v>
      </c>
      <c r="B44" s="119" t="s">
        <v>120</v>
      </c>
      <c r="C44" s="98" t="s">
        <v>173</v>
      </c>
      <c r="D44" s="33">
        <f>D45</f>
        <v>100000</v>
      </c>
      <c r="E44" s="33">
        <f>E45</f>
        <v>0</v>
      </c>
      <c r="F44" s="120">
        <f t="shared" si="0"/>
        <v>100000</v>
      </c>
    </row>
    <row r="45" spans="1:6" ht="26.4" x14ac:dyDescent="0.25">
      <c r="A45" s="34" t="s">
        <v>174</v>
      </c>
      <c r="B45" s="119" t="s">
        <v>120</v>
      </c>
      <c r="C45" s="98" t="s">
        <v>175</v>
      </c>
      <c r="D45" s="33">
        <f>D46</f>
        <v>100000</v>
      </c>
      <c r="E45" s="33">
        <f>E46</f>
        <v>0</v>
      </c>
      <c r="F45" s="120">
        <f t="shared" si="0"/>
        <v>100000</v>
      </c>
    </row>
    <row r="46" spans="1:6" ht="79.2" x14ac:dyDescent="0.25">
      <c r="A46" s="34" t="s">
        <v>176</v>
      </c>
      <c r="B46" s="119" t="s">
        <v>120</v>
      </c>
      <c r="C46" s="98" t="s">
        <v>177</v>
      </c>
      <c r="D46" s="33">
        <f>D47</f>
        <v>100000</v>
      </c>
      <c r="E46" s="33">
        <f>E47</f>
        <v>0</v>
      </c>
      <c r="F46" s="120">
        <f t="shared" si="0"/>
        <v>100000</v>
      </c>
    </row>
    <row r="47" spans="1:6" ht="13.2" x14ac:dyDescent="0.25">
      <c r="A47" s="34" t="s">
        <v>178</v>
      </c>
      <c r="B47" s="119" t="s">
        <v>120</v>
      </c>
      <c r="C47" s="98" t="s">
        <v>179</v>
      </c>
      <c r="D47" s="33">
        <f>D48</f>
        <v>100000</v>
      </c>
      <c r="E47" s="33">
        <f>E48</f>
        <v>0</v>
      </c>
      <c r="F47" s="120">
        <f t="shared" ref="F47:F78" si="3">IF(OR(D47="-",IF(E47="-",0,E47)&gt;=IF(D47="-",0,D47)),"-",IF(D47="-",0,D47)-IF(E47="-",0,E47))</f>
        <v>100000</v>
      </c>
    </row>
    <row r="48" spans="1:6" ht="13.2" x14ac:dyDescent="0.25">
      <c r="A48" s="34" t="s">
        <v>180</v>
      </c>
      <c r="B48" s="119" t="s">
        <v>120</v>
      </c>
      <c r="C48" s="98" t="s">
        <v>181</v>
      </c>
      <c r="D48" s="33">
        <v>100000</v>
      </c>
      <c r="E48" s="30">
        <v>0</v>
      </c>
      <c r="F48" s="120">
        <f t="shared" si="3"/>
        <v>100000</v>
      </c>
    </row>
    <row r="49" spans="1:6" ht="13.2" x14ac:dyDescent="0.25">
      <c r="A49" s="34" t="s">
        <v>182</v>
      </c>
      <c r="B49" s="119" t="s">
        <v>120</v>
      </c>
      <c r="C49" s="98" t="s">
        <v>183</v>
      </c>
      <c r="D49" s="33">
        <f>D50+D57+D63+D74</f>
        <v>1350000</v>
      </c>
      <c r="E49" s="33">
        <f>E50+E57+E63+E74</f>
        <v>217936.37</v>
      </c>
      <c r="F49" s="120">
        <f t="shared" si="3"/>
        <v>1132063.6299999999</v>
      </c>
    </row>
    <row r="50" spans="1:6" ht="39.6" x14ac:dyDescent="0.25">
      <c r="A50" s="34" t="s">
        <v>127</v>
      </c>
      <c r="B50" s="119" t="s">
        <v>120</v>
      </c>
      <c r="C50" s="98" t="s">
        <v>184</v>
      </c>
      <c r="D50" s="33">
        <f t="shared" ref="D50:E53" si="4">D51</f>
        <v>30000</v>
      </c>
      <c r="E50" s="33">
        <f t="shared" si="4"/>
        <v>506</v>
      </c>
      <c r="F50" s="120">
        <f t="shared" si="3"/>
        <v>29494</v>
      </c>
    </row>
    <row r="51" spans="1:6" ht="39.6" x14ac:dyDescent="0.25">
      <c r="A51" s="34" t="s">
        <v>129</v>
      </c>
      <c r="B51" s="119" t="s">
        <v>120</v>
      </c>
      <c r="C51" s="98" t="s">
        <v>185</v>
      </c>
      <c r="D51" s="33">
        <f t="shared" si="4"/>
        <v>30000</v>
      </c>
      <c r="E51" s="33">
        <f t="shared" si="4"/>
        <v>506</v>
      </c>
      <c r="F51" s="120">
        <f t="shared" si="3"/>
        <v>29494</v>
      </c>
    </row>
    <row r="52" spans="1:6" ht="79.2" x14ac:dyDescent="0.25">
      <c r="A52" s="34" t="s">
        <v>186</v>
      </c>
      <c r="B52" s="119" t="s">
        <v>120</v>
      </c>
      <c r="C52" s="98" t="s">
        <v>187</v>
      </c>
      <c r="D52" s="33">
        <f t="shared" si="4"/>
        <v>30000</v>
      </c>
      <c r="E52" s="33">
        <f t="shared" si="4"/>
        <v>506</v>
      </c>
      <c r="F52" s="120">
        <f t="shared" si="3"/>
        <v>29494</v>
      </c>
    </row>
    <row r="53" spans="1:6" ht="13.2" x14ac:dyDescent="0.25">
      <c r="A53" s="34" t="s">
        <v>178</v>
      </c>
      <c r="B53" s="119" t="s">
        <v>120</v>
      </c>
      <c r="C53" s="98" t="s">
        <v>188</v>
      </c>
      <c r="D53" s="33">
        <f t="shared" si="4"/>
        <v>30000</v>
      </c>
      <c r="E53" s="33">
        <f t="shared" si="4"/>
        <v>506</v>
      </c>
      <c r="F53" s="120">
        <f t="shared" si="3"/>
        <v>29494</v>
      </c>
    </row>
    <row r="54" spans="1:6" ht="13.2" x14ac:dyDescent="0.25">
      <c r="A54" s="34" t="s">
        <v>189</v>
      </c>
      <c r="B54" s="119" t="s">
        <v>120</v>
      </c>
      <c r="C54" s="98" t="s">
        <v>190</v>
      </c>
      <c r="D54" s="33">
        <f>D55+D56</f>
        <v>30000</v>
      </c>
      <c r="E54" s="33">
        <f>E55+E56</f>
        <v>506</v>
      </c>
      <c r="F54" s="120">
        <f t="shared" si="3"/>
        <v>29494</v>
      </c>
    </row>
    <row r="55" spans="1:6" ht="26.4" x14ac:dyDescent="0.25">
      <c r="A55" s="34" t="s">
        <v>191</v>
      </c>
      <c r="B55" s="119" t="s">
        <v>120</v>
      </c>
      <c r="C55" s="98" t="s">
        <v>192</v>
      </c>
      <c r="D55" s="33">
        <v>20000</v>
      </c>
      <c r="E55" s="30">
        <v>0</v>
      </c>
      <c r="F55" s="120">
        <f t="shared" si="3"/>
        <v>20000</v>
      </c>
    </row>
    <row r="56" spans="1:6" ht="13.2" x14ac:dyDescent="0.25">
      <c r="A56" s="34" t="s">
        <v>193</v>
      </c>
      <c r="B56" s="119" t="s">
        <v>120</v>
      </c>
      <c r="C56" s="98" t="s">
        <v>194</v>
      </c>
      <c r="D56" s="33">
        <v>10000</v>
      </c>
      <c r="E56" s="30">
        <v>506</v>
      </c>
      <c r="F56" s="120">
        <f t="shared" si="3"/>
        <v>9494</v>
      </c>
    </row>
    <row r="57" spans="1:6" ht="79.2" x14ac:dyDescent="0.25">
      <c r="A57" s="34" t="s">
        <v>195</v>
      </c>
      <c r="B57" s="119" t="s">
        <v>120</v>
      </c>
      <c r="C57" s="98" t="s">
        <v>196</v>
      </c>
      <c r="D57" s="33">
        <f t="shared" ref="D57:E61" si="5">D58</f>
        <v>10000</v>
      </c>
      <c r="E57" s="33">
        <f t="shared" si="5"/>
        <v>0</v>
      </c>
      <c r="F57" s="120">
        <f t="shared" si="3"/>
        <v>10000</v>
      </c>
    </row>
    <row r="58" spans="1:6" ht="26.4" x14ac:dyDescent="0.25">
      <c r="A58" s="34" t="s">
        <v>197</v>
      </c>
      <c r="B58" s="119" t="s">
        <v>120</v>
      </c>
      <c r="C58" s="98" t="s">
        <v>198</v>
      </c>
      <c r="D58" s="33">
        <f t="shared" si="5"/>
        <v>10000</v>
      </c>
      <c r="E58" s="30">
        <f t="shared" si="5"/>
        <v>0</v>
      </c>
      <c r="F58" s="120">
        <f t="shared" si="3"/>
        <v>10000</v>
      </c>
    </row>
    <row r="59" spans="1:6" ht="132" x14ac:dyDescent="0.25">
      <c r="A59" s="121" t="s">
        <v>199</v>
      </c>
      <c r="B59" s="119" t="s">
        <v>120</v>
      </c>
      <c r="C59" s="98" t="s">
        <v>200</v>
      </c>
      <c r="D59" s="33">
        <f t="shared" si="5"/>
        <v>10000</v>
      </c>
      <c r="E59" s="30">
        <f t="shared" si="5"/>
        <v>0</v>
      </c>
      <c r="F59" s="120">
        <f t="shared" si="3"/>
        <v>10000</v>
      </c>
    </row>
    <row r="60" spans="1:6" ht="26.4" x14ac:dyDescent="0.25">
      <c r="A60" s="34" t="s">
        <v>145</v>
      </c>
      <c r="B60" s="119" t="s">
        <v>120</v>
      </c>
      <c r="C60" s="98" t="s">
        <v>201</v>
      </c>
      <c r="D60" s="33">
        <f t="shared" si="5"/>
        <v>10000</v>
      </c>
      <c r="E60" s="30">
        <f t="shared" si="5"/>
        <v>0</v>
      </c>
      <c r="F60" s="120">
        <f t="shared" si="3"/>
        <v>10000</v>
      </c>
    </row>
    <row r="61" spans="1:6" ht="39.6" x14ac:dyDescent="0.25">
      <c r="A61" s="34" t="s">
        <v>147</v>
      </c>
      <c r="B61" s="119" t="s">
        <v>120</v>
      </c>
      <c r="C61" s="98" t="s">
        <v>202</v>
      </c>
      <c r="D61" s="33">
        <f t="shared" si="5"/>
        <v>10000</v>
      </c>
      <c r="E61" s="30">
        <f t="shared" si="5"/>
        <v>0</v>
      </c>
      <c r="F61" s="120">
        <f t="shared" si="3"/>
        <v>10000</v>
      </c>
    </row>
    <row r="62" spans="1:6" ht="13.2" x14ac:dyDescent="0.25">
      <c r="A62" s="34" t="s">
        <v>149</v>
      </c>
      <c r="B62" s="119" t="s">
        <v>120</v>
      </c>
      <c r="C62" s="98" t="s">
        <v>203</v>
      </c>
      <c r="D62" s="33">
        <v>10000</v>
      </c>
      <c r="E62" s="30">
        <v>0</v>
      </c>
      <c r="F62" s="120">
        <f t="shared" si="3"/>
        <v>10000</v>
      </c>
    </row>
    <row r="63" spans="1:6" ht="26.4" x14ac:dyDescent="0.25">
      <c r="A63" s="34" t="s">
        <v>204</v>
      </c>
      <c r="B63" s="119" t="s">
        <v>120</v>
      </c>
      <c r="C63" s="98" t="s">
        <v>205</v>
      </c>
      <c r="D63" s="33">
        <f>D64+D69</f>
        <v>170000</v>
      </c>
      <c r="E63" s="33">
        <f>E64+E69</f>
        <v>31082</v>
      </c>
      <c r="F63" s="120">
        <f t="shared" si="3"/>
        <v>138918</v>
      </c>
    </row>
    <row r="64" spans="1:6" ht="39.6" x14ac:dyDescent="0.25">
      <c r="A64" s="34" t="s">
        <v>206</v>
      </c>
      <c r="B64" s="119" t="s">
        <v>120</v>
      </c>
      <c r="C64" s="98" t="s">
        <v>207</v>
      </c>
      <c r="D64" s="33">
        <f t="shared" ref="D64:E67" si="6">D65</f>
        <v>20000</v>
      </c>
      <c r="E64" s="33">
        <f t="shared" si="6"/>
        <v>20000</v>
      </c>
      <c r="F64" s="120" t="str">
        <f t="shared" si="3"/>
        <v>-</v>
      </c>
    </row>
    <row r="65" spans="1:6" ht="92.4" x14ac:dyDescent="0.25">
      <c r="A65" s="121" t="s">
        <v>208</v>
      </c>
      <c r="B65" s="119" t="s">
        <v>120</v>
      </c>
      <c r="C65" s="98" t="s">
        <v>209</v>
      </c>
      <c r="D65" s="33">
        <f t="shared" si="6"/>
        <v>20000</v>
      </c>
      <c r="E65" s="33">
        <f t="shared" si="6"/>
        <v>20000</v>
      </c>
      <c r="F65" s="120" t="str">
        <f t="shared" si="3"/>
        <v>-</v>
      </c>
    </row>
    <row r="66" spans="1:6" ht="13.2" x14ac:dyDescent="0.25">
      <c r="A66" s="34" t="s">
        <v>178</v>
      </c>
      <c r="B66" s="119" t="s">
        <v>120</v>
      </c>
      <c r="C66" s="98" t="s">
        <v>210</v>
      </c>
      <c r="D66" s="33">
        <f t="shared" si="6"/>
        <v>20000</v>
      </c>
      <c r="E66" s="33">
        <f t="shared" si="6"/>
        <v>20000</v>
      </c>
      <c r="F66" s="120" t="str">
        <f t="shared" si="3"/>
        <v>-</v>
      </c>
    </row>
    <row r="67" spans="1:6" ht="13.2" x14ac:dyDescent="0.25">
      <c r="A67" s="34" t="s">
        <v>189</v>
      </c>
      <c r="B67" s="119" t="s">
        <v>120</v>
      </c>
      <c r="C67" s="98" t="s">
        <v>211</v>
      </c>
      <c r="D67" s="33">
        <f t="shared" si="6"/>
        <v>20000</v>
      </c>
      <c r="E67" s="33">
        <f t="shared" si="6"/>
        <v>20000</v>
      </c>
      <c r="F67" s="120" t="str">
        <f t="shared" si="3"/>
        <v>-</v>
      </c>
    </row>
    <row r="68" spans="1:6" ht="13.2" x14ac:dyDescent="0.25">
      <c r="A68" s="34" t="s">
        <v>212</v>
      </c>
      <c r="B68" s="119" t="s">
        <v>120</v>
      </c>
      <c r="C68" s="98" t="s">
        <v>213</v>
      </c>
      <c r="D68" s="33">
        <v>20000</v>
      </c>
      <c r="E68" s="30">
        <v>20000</v>
      </c>
      <c r="F68" s="120" t="str">
        <f t="shared" si="3"/>
        <v>-</v>
      </c>
    </row>
    <row r="69" spans="1:6" ht="39.6" x14ac:dyDescent="0.25">
      <c r="A69" s="34" t="s">
        <v>214</v>
      </c>
      <c r="B69" s="119" t="s">
        <v>120</v>
      </c>
      <c r="C69" s="98" t="s">
        <v>215</v>
      </c>
      <c r="D69" s="33">
        <f t="shared" ref="D69:E72" si="7">D70</f>
        <v>150000</v>
      </c>
      <c r="E69" s="30">
        <f t="shared" si="7"/>
        <v>11082</v>
      </c>
      <c r="F69" s="120">
        <f t="shared" si="3"/>
        <v>138918</v>
      </c>
    </row>
    <row r="70" spans="1:6" ht="132" x14ac:dyDescent="0.25">
      <c r="A70" s="121" t="s">
        <v>216</v>
      </c>
      <c r="B70" s="119" t="s">
        <v>120</v>
      </c>
      <c r="C70" s="98" t="s">
        <v>217</v>
      </c>
      <c r="D70" s="33">
        <f t="shared" si="7"/>
        <v>150000</v>
      </c>
      <c r="E70" s="30">
        <f t="shared" si="7"/>
        <v>11082</v>
      </c>
      <c r="F70" s="120">
        <f t="shared" si="3"/>
        <v>138918</v>
      </c>
    </row>
    <row r="71" spans="1:6" ht="26.4" x14ac:dyDescent="0.25">
      <c r="A71" s="34" t="s">
        <v>145</v>
      </c>
      <c r="B71" s="119" t="s">
        <v>120</v>
      </c>
      <c r="C71" s="98" t="s">
        <v>218</v>
      </c>
      <c r="D71" s="33">
        <f t="shared" si="7"/>
        <v>150000</v>
      </c>
      <c r="E71" s="30">
        <f t="shared" si="7"/>
        <v>11082</v>
      </c>
      <c r="F71" s="120">
        <f t="shared" si="3"/>
        <v>138918</v>
      </c>
    </row>
    <row r="72" spans="1:6" ht="39.6" x14ac:dyDescent="0.25">
      <c r="A72" s="34" t="s">
        <v>147</v>
      </c>
      <c r="B72" s="119" t="s">
        <v>120</v>
      </c>
      <c r="C72" s="98" t="s">
        <v>219</v>
      </c>
      <c r="D72" s="33">
        <f t="shared" si="7"/>
        <v>150000</v>
      </c>
      <c r="E72" s="33">
        <f t="shared" si="7"/>
        <v>11082</v>
      </c>
      <c r="F72" s="120">
        <f t="shared" si="3"/>
        <v>138918</v>
      </c>
    </row>
    <row r="73" spans="1:6" ht="13.2" x14ac:dyDescent="0.25">
      <c r="A73" s="34" t="s">
        <v>149</v>
      </c>
      <c r="B73" s="119" t="s">
        <v>120</v>
      </c>
      <c r="C73" s="98" t="s">
        <v>220</v>
      </c>
      <c r="D73" s="33">
        <v>150000</v>
      </c>
      <c r="E73" s="30">
        <v>11082</v>
      </c>
      <c r="F73" s="120">
        <f t="shared" si="3"/>
        <v>138918</v>
      </c>
    </row>
    <row r="74" spans="1:6" ht="39.6" x14ac:dyDescent="0.25">
      <c r="A74" s="34" t="s">
        <v>153</v>
      </c>
      <c r="B74" s="119" t="s">
        <v>120</v>
      </c>
      <c r="C74" s="98" t="s">
        <v>221</v>
      </c>
      <c r="D74" s="33">
        <f>D75</f>
        <v>1140000</v>
      </c>
      <c r="E74" s="33">
        <f>E75</f>
        <v>186348.37</v>
      </c>
      <c r="F74" s="120">
        <f t="shared" si="3"/>
        <v>953651.63</v>
      </c>
    </row>
    <row r="75" spans="1:6" ht="13.2" x14ac:dyDescent="0.25">
      <c r="A75" s="34" t="s">
        <v>155</v>
      </c>
      <c r="B75" s="119" t="s">
        <v>120</v>
      </c>
      <c r="C75" s="98" t="s">
        <v>222</v>
      </c>
      <c r="D75" s="33">
        <f>D76+D80+D87</f>
        <v>1140000</v>
      </c>
      <c r="E75" s="33">
        <f>E76+E87</f>
        <v>186348.37</v>
      </c>
      <c r="F75" s="120">
        <f t="shared" si="3"/>
        <v>953651.63</v>
      </c>
    </row>
    <row r="76" spans="1:6" ht="92.4" x14ac:dyDescent="0.25">
      <c r="A76" s="34" t="s">
        <v>223</v>
      </c>
      <c r="B76" s="119" t="s">
        <v>120</v>
      </c>
      <c r="C76" s="98" t="s">
        <v>224</v>
      </c>
      <c r="D76" s="33">
        <f t="shared" ref="D76:E78" si="8">D77</f>
        <v>200000</v>
      </c>
      <c r="E76" s="33">
        <f t="shared" si="8"/>
        <v>5834.37</v>
      </c>
      <c r="F76" s="120">
        <f t="shared" si="3"/>
        <v>194165.63</v>
      </c>
    </row>
    <row r="77" spans="1:6" ht="26.4" x14ac:dyDescent="0.25">
      <c r="A77" s="34" t="s">
        <v>145</v>
      </c>
      <c r="B77" s="119" t="s">
        <v>120</v>
      </c>
      <c r="C77" s="98" t="s">
        <v>225</v>
      </c>
      <c r="D77" s="33">
        <f t="shared" si="8"/>
        <v>200000</v>
      </c>
      <c r="E77" s="33">
        <f t="shared" si="8"/>
        <v>5834.37</v>
      </c>
      <c r="F77" s="120">
        <f t="shared" si="3"/>
        <v>194165.63</v>
      </c>
    </row>
    <row r="78" spans="1:6" ht="39.6" x14ac:dyDescent="0.25">
      <c r="A78" s="34" t="s">
        <v>147</v>
      </c>
      <c r="B78" s="119" t="s">
        <v>120</v>
      </c>
      <c r="C78" s="98" t="s">
        <v>226</v>
      </c>
      <c r="D78" s="33">
        <f t="shared" si="8"/>
        <v>200000</v>
      </c>
      <c r="E78" s="33">
        <f t="shared" si="8"/>
        <v>5834.37</v>
      </c>
      <c r="F78" s="120">
        <f t="shared" si="3"/>
        <v>194165.63</v>
      </c>
    </row>
    <row r="79" spans="1:6" ht="13.2" x14ac:dyDescent="0.25">
      <c r="A79" s="34" t="s">
        <v>149</v>
      </c>
      <c r="B79" s="119" t="s">
        <v>120</v>
      </c>
      <c r="C79" s="98" t="s">
        <v>227</v>
      </c>
      <c r="D79" s="33">
        <v>200000</v>
      </c>
      <c r="E79" s="30">
        <v>5834.37</v>
      </c>
      <c r="F79" s="120">
        <f t="shared" ref="F79:F118" si="9">IF(OR(D79="-",IF(E79="-",0,E79)&gt;=IF(D79="-",0,D79)),"-",IF(D79="-",0,D79)-IF(E79="-",0,E79))</f>
        <v>194165.63</v>
      </c>
    </row>
    <row r="80" spans="1:6" ht="113.4" customHeight="1" x14ac:dyDescent="0.25">
      <c r="A80" s="34" t="s">
        <v>510</v>
      </c>
      <c r="B80" s="119" t="s">
        <v>120</v>
      </c>
      <c r="C80" s="98" t="s">
        <v>499</v>
      </c>
      <c r="D80" s="33">
        <f>D81+D84</f>
        <v>470000</v>
      </c>
      <c r="E80" s="30"/>
      <c r="F80" s="120">
        <f t="shared" si="9"/>
        <v>470000</v>
      </c>
    </row>
    <row r="81" spans="1:6" ht="26.4" x14ac:dyDescent="0.25">
      <c r="A81" s="34" t="s">
        <v>145</v>
      </c>
      <c r="B81" s="119" t="s">
        <v>120</v>
      </c>
      <c r="C81" s="98" t="s">
        <v>500</v>
      </c>
      <c r="D81" s="33">
        <f>D82</f>
        <v>450000</v>
      </c>
      <c r="E81" s="33">
        <f>E82</f>
        <v>0</v>
      </c>
      <c r="F81" s="120">
        <f t="shared" si="9"/>
        <v>450000</v>
      </c>
    </row>
    <row r="82" spans="1:6" ht="39.6" x14ac:dyDescent="0.25">
      <c r="A82" s="34" t="s">
        <v>147</v>
      </c>
      <c r="B82" s="119" t="s">
        <v>120</v>
      </c>
      <c r="C82" s="98" t="s">
        <v>501</v>
      </c>
      <c r="D82" s="33">
        <f>D83</f>
        <v>450000</v>
      </c>
      <c r="E82" s="33">
        <f>E83</f>
        <v>0</v>
      </c>
      <c r="F82" s="120">
        <f t="shared" si="9"/>
        <v>450000</v>
      </c>
    </row>
    <row r="83" spans="1:6" ht="13.2" x14ac:dyDescent="0.25">
      <c r="A83" s="34" t="s">
        <v>149</v>
      </c>
      <c r="B83" s="119" t="s">
        <v>120</v>
      </c>
      <c r="C83" s="98" t="s">
        <v>502</v>
      </c>
      <c r="D83" s="33">
        <v>450000</v>
      </c>
      <c r="E83" s="30">
        <v>0</v>
      </c>
      <c r="F83" s="120">
        <f t="shared" si="9"/>
        <v>450000</v>
      </c>
    </row>
    <row r="84" spans="1:6" ht="13.2" x14ac:dyDescent="0.25">
      <c r="A84" s="34" t="s">
        <v>511</v>
      </c>
      <c r="B84" s="119" t="s">
        <v>120</v>
      </c>
      <c r="C84" s="98" t="s">
        <v>503</v>
      </c>
      <c r="D84" s="33">
        <f>D85</f>
        <v>20000</v>
      </c>
      <c r="E84" s="33">
        <f>E85</f>
        <v>0</v>
      </c>
      <c r="F84" s="120" t="e">
        <f>IF(OR(D84="-",IF(#REF!="-",0,#REF!)&gt;=IF(D84="-",0,D84)),"-",IF(D84="-",0,D84)-IF(#REF!="-",0,#REF!))</f>
        <v>#REF!</v>
      </c>
    </row>
    <row r="85" spans="1:6" ht="13.2" x14ac:dyDescent="0.25">
      <c r="A85" s="34" t="s">
        <v>512</v>
      </c>
      <c r="B85" s="119" t="s">
        <v>120</v>
      </c>
      <c r="C85" s="98" t="s">
        <v>504</v>
      </c>
      <c r="D85" s="122">
        <f>D86</f>
        <v>20000</v>
      </c>
      <c r="E85" s="30">
        <f>E86</f>
        <v>0</v>
      </c>
      <c r="F85" s="120" t="str">
        <f>IF(OR(E84="-",IF(E85="-",0,E85)&gt;=IF(E84="-",0,E84)),"-",IF(E84="-",0,E84)-IF(E85="-",0,E85))</f>
        <v>-</v>
      </c>
    </row>
    <row r="86" spans="1:6" ht="49.8" customHeight="1" x14ac:dyDescent="0.25">
      <c r="A86" s="34" t="s">
        <v>513</v>
      </c>
      <c r="B86" s="119" t="s">
        <v>120</v>
      </c>
      <c r="C86" s="98" t="s">
        <v>505</v>
      </c>
      <c r="D86" s="33">
        <v>20000</v>
      </c>
      <c r="E86" s="30">
        <v>0</v>
      </c>
      <c r="F86" s="120">
        <f t="shared" si="9"/>
        <v>20000</v>
      </c>
    </row>
    <row r="87" spans="1:6" ht="52.8" x14ac:dyDescent="0.25">
      <c r="A87" s="34" t="s">
        <v>228</v>
      </c>
      <c r="B87" s="119" t="s">
        <v>120</v>
      </c>
      <c r="C87" s="98" t="s">
        <v>229</v>
      </c>
      <c r="D87" s="33">
        <f>D88</f>
        <v>470000</v>
      </c>
      <c r="E87" s="30">
        <f>E88</f>
        <v>180514</v>
      </c>
      <c r="F87" s="120">
        <f t="shared" si="9"/>
        <v>289486</v>
      </c>
    </row>
    <row r="88" spans="1:6" ht="13.2" x14ac:dyDescent="0.25">
      <c r="A88" s="34" t="s">
        <v>178</v>
      </c>
      <c r="B88" s="119" t="s">
        <v>120</v>
      </c>
      <c r="C88" s="98" t="s">
        <v>230</v>
      </c>
      <c r="D88" s="33">
        <f>D89</f>
        <v>470000</v>
      </c>
      <c r="E88" s="30">
        <f>E89</f>
        <v>180514</v>
      </c>
      <c r="F88" s="120">
        <f t="shared" si="9"/>
        <v>289486</v>
      </c>
    </row>
    <row r="89" spans="1:6" ht="13.2" x14ac:dyDescent="0.25">
      <c r="A89" s="34" t="s">
        <v>189</v>
      </c>
      <c r="B89" s="119" t="s">
        <v>120</v>
      </c>
      <c r="C89" s="98" t="s">
        <v>231</v>
      </c>
      <c r="D89" s="33">
        <f>D90+D91+D92</f>
        <v>470000</v>
      </c>
      <c r="E89" s="33">
        <f>E90+E91+E92</f>
        <v>180514</v>
      </c>
      <c r="F89" s="120">
        <f t="shared" si="9"/>
        <v>289486</v>
      </c>
    </row>
    <row r="90" spans="1:6" ht="26.4" x14ac:dyDescent="0.25">
      <c r="A90" s="34" t="s">
        <v>191</v>
      </c>
      <c r="B90" s="119" t="s">
        <v>120</v>
      </c>
      <c r="C90" s="98" t="s">
        <v>232</v>
      </c>
      <c r="D90" s="33">
        <v>410000</v>
      </c>
      <c r="E90" s="30">
        <v>177210</v>
      </c>
      <c r="F90" s="120">
        <f t="shared" si="9"/>
        <v>232790</v>
      </c>
    </row>
    <row r="91" spans="1:6" ht="13.2" x14ac:dyDescent="0.25">
      <c r="A91" s="34" t="s">
        <v>193</v>
      </c>
      <c r="B91" s="119" t="s">
        <v>120</v>
      </c>
      <c r="C91" s="98" t="s">
        <v>233</v>
      </c>
      <c r="D91" s="33">
        <v>10000</v>
      </c>
      <c r="E91" s="30">
        <v>304</v>
      </c>
      <c r="F91" s="120">
        <f t="shared" si="9"/>
        <v>9696</v>
      </c>
    </row>
    <row r="92" spans="1:6" ht="13.2" x14ac:dyDescent="0.25">
      <c r="A92" s="34" t="s">
        <v>193</v>
      </c>
      <c r="B92" s="119" t="s">
        <v>120</v>
      </c>
      <c r="C92" s="98" t="s">
        <v>486</v>
      </c>
      <c r="D92" s="33">
        <v>50000</v>
      </c>
      <c r="E92" s="30">
        <v>3000</v>
      </c>
      <c r="F92" s="120">
        <f t="shared" ref="F92" si="10">IF(OR(D92="-",IF(E92="-",0,E92)&gt;=IF(D92="-",0,D92)),"-",IF(D92="-",0,D92)-IF(E92="-",0,E92))</f>
        <v>47000</v>
      </c>
    </row>
    <row r="93" spans="1:6" ht="13.2" x14ac:dyDescent="0.25">
      <c r="A93" s="34" t="s">
        <v>234</v>
      </c>
      <c r="B93" s="119" t="s">
        <v>120</v>
      </c>
      <c r="C93" s="123" t="s">
        <v>235</v>
      </c>
      <c r="D93" s="124">
        <f t="shared" ref="D93:E98" si="11">D94</f>
        <v>352600</v>
      </c>
      <c r="E93" s="31">
        <f t="shared" si="11"/>
        <v>85218.180000000008</v>
      </c>
      <c r="F93" s="125">
        <f t="shared" si="9"/>
        <v>267381.82</v>
      </c>
    </row>
    <row r="94" spans="1:6" ht="13.2" x14ac:dyDescent="0.25">
      <c r="A94" s="34" t="s">
        <v>236</v>
      </c>
      <c r="B94" s="119" t="s">
        <v>120</v>
      </c>
      <c r="C94" s="123" t="s">
        <v>237</v>
      </c>
      <c r="D94" s="124">
        <f t="shared" si="11"/>
        <v>352600</v>
      </c>
      <c r="E94" s="124">
        <f t="shared" si="11"/>
        <v>85218.180000000008</v>
      </c>
      <c r="F94" s="125">
        <f t="shared" si="9"/>
        <v>267381.82</v>
      </c>
    </row>
    <row r="95" spans="1:6" ht="39.6" x14ac:dyDescent="0.25">
      <c r="A95" s="34" t="s">
        <v>153</v>
      </c>
      <c r="B95" s="119" t="s">
        <v>120</v>
      </c>
      <c r="C95" s="123" t="s">
        <v>238</v>
      </c>
      <c r="D95" s="124">
        <f t="shared" si="11"/>
        <v>352600</v>
      </c>
      <c r="E95" s="31">
        <f t="shared" si="11"/>
        <v>85218.180000000008</v>
      </c>
      <c r="F95" s="125">
        <f t="shared" si="9"/>
        <v>267381.82</v>
      </c>
    </row>
    <row r="96" spans="1:6" ht="13.2" x14ac:dyDescent="0.25">
      <c r="A96" s="34" t="s">
        <v>155</v>
      </c>
      <c r="B96" s="119" t="s">
        <v>120</v>
      </c>
      <c r="C96" s="98" t="s">
        <v>239</v>
      </c>
      <c r="D96" s="33">
        <f t="shared" si="11"/>
        <v>352600</v>
      </c>
      <c r="E96" s="30">
        <f t="shared" si="11"/>
        <v>85218.180000000008</v>
      </c>
      <c r="F96" s="120">
        <f t="shared" si="9"/>
        <v>267381.82</v>
      </c>
    </row>
    <row r="97" spans="1:6" ht="92.4" x14ac:dyDescent="0.25">
      <c r="A97" s="121" t="s">
        <v>240</v>
      </c>
      <c r="B97" s="119" t="s">
        <v>120</v>
      </c>
      <c r="C97" s="98" t="s">
        <v>241</v>
      </c>
      <c r="D97" s="33">
        <f t="shared" si="11"/>
        <v>352600</v>
      </c>
      <c r="E97" s="30">
        <f t="shared" si="11"/>
        <v>85218.180000000008</v>
      </c>
      <c r="F97" s="120">
        <f t="shared" si="9"/>
        <v>267381.82</v>
      </c>
    </row>
    <row r="98" spans="1:6" ht="66" x14ac:dyDescent="0.25">
      <c r="A98" s="34" t="s">
        <v>133</v>
      </c>
      <c r="B98" s="119" t="s">
        <v>120</v>
      </c>
      <c r="C98" s="98" t="s">
        <v>242</v>
      </c>
      <c r="D98" s="33">
        <f t="shared" si="11"/>
        <v>352600</v>
      </c>
      <c r="E98" s="30">
        <f t="shared" si="11"/>
        <v>85218.180000000008</v>
      </c>
      <c r="F98" s="120">
        <f t="shared" si="9"/>
        <v>267381.82</v>
      </c>
    </row>
    <row r="99" spans="1:6" ht="26.4" x14ac:dyDescent="0.25">
      <c r="A99" s="34" t="s">
        <v>135</v>
      </c>
      <c r="B99" s="119" t="s">
        <v>120</v>
      </c>
      <c r="C99" s="98" t="s">
        <v>243</v>
      </c>
      <c r="D99" s="33">
        <f>D100+D101</f>
        <v>352600</v>
      </c>
      <c r="E99" s="33">
        <f>E100+E101</f>
        <v>85218.180000000008</v>
      </c>
      <c r="F99" s="120">
        <f t="shared" si="9"/>
        <v>267381.82</v>
      </c>
    </row>
    <row r="100" spans="1:6" ht="26.4" x14ac:dyDescent="0.25">
      <c r="A100" s="34" t="s">
        <v>137</v>
      </c>
      <c r="B100" s="119" t="s">
        <v>120</v>
      </c>
      <c r="C100" s="98" t="s">
        <v>244</v>
      </c>
      <c r="D100" s="33">
        <v>272200</v>
      </c>
      <c r="E100" s="30">
        <v>68431.91</v>
      </c>
      <c r="F100" s="120">
        <f t="shared" si="9"/>
        <v>203768.09</v>
      </c>
    </row>
    <row r="101" spans="1:6" ht="52.8" x14ac:dyDescent="0.25">
      <c r="A101" s="34" t="s">
        <v>141</v>
      </c>
      <c r="B101" s="119" t="s">
        <v>120</v>
      </c>
      <c r="C101" s="98" t="s">
        <v>245</v>
      </c>
      <c r="D101" s="33">
        <v>80400</v>
      </c>
      <c r="E101" s="30">
        <v>16786.27</v>
      </c>
      <c r="F101" s="120">
        <f t="shared" si="9"/>
        <v>63613.729999999996</v>
      </c>
    </row>
    <row r="102" spans="1:6" ht="26.4" x14ac:dyDescent="0.25">
      <c r="A102" s="34" t="s">
        <v>246</v>
      </c>
      <c r="B102" s="119" t="s">
        <v>120</v>
      </c>
      <c r="C102" s="98" t="s">
        <v>247</v>
      </c>
      <c r="D102" s="33">
        <f>D103</f>
        <v>260000</v>
      </c>
      <c r="E102" s="30">
        <f>E103</f>
        <v>0</v>
      </c>
      <c r="F102" s="120">
        <f t="shared" si="9"/>
        <v>260000</v>
      </c>
    </row>
    <row r="103" spans="1:6" ht="39.6" x14ac:dyDescent="0.25">
      <c r="A103" s="34" t="s">
        <v>248</v>
      </c>
      <c r="B103" s="119" t="s">
        <v>120</v>
      </c>
      <c r="C103" s="98" t="s">
        <v>249</v>
      </c>
      <c r="D103" s="33">
        <f>D104</f>
        <v>260000</v>
      </c>
      <c r="E103" s="30">
        <f>E104</f>
        <v>0</v>
      </c>
      <c r="F103" s="120">
        <f t="shared" si="9"/>
        <v>260000</v>
      </c>
    </row>
    <row r="104" spans="1:6" ht="79.2" x14ac:dyDescent="0.25">
      <c r="A104" s="34" t="s">
        <v>195</v>
      </c>
      <c r="B104" s="119" t="s">
        <v>120</v>
      </c>
      <c r="C104" s="98" t="s">
        <v>250</v>
      </c>
      <c r="D104" s="33">
        <f>D105+D110</f>
        <v>260000</v>
      </c>
      <c r="E104" s="30">
        <f t="shared" ref="E104:E112" si="12">E105</f>
        <v>0</v>
      </c>
      <c r="F104" s="120">
        <f t="shared" si="9"/>
        <v>260000</v>
      </c>
    </row>
    <row r="105" spans="1:6" ht="13.2" x14ac:dyDescent="0.25">
      <c r="A105" s="34" t="s">
        <v>251</v>
      </c>
      <c r="B105" s="119" t="s">
        <v>120</v>
      </c>
      <c r="C105" s="98" t="s">
        <v>252</v>
      </c>
      <c r="D105" s="33">
        <f>D106</f>
        <v>240000</v>
      </c>
      <c r="E105" s="30">
        <f t="shared" si="12"/>
        <v>0</v>
      </c>
      <c r="F105" s="120">
        <f t="shared" si="9"/>
        <v>240000</v>
      </c>
    </row>
    <row r="106" spans="1:6" ht="118.8" x14ac:dyDescent="0.25">
      <c r="A106" s="121" t="s">
        <v>253</v>
      </c>
      <c r="B106" s="119" t="s">
        <v>120</v>
      </c>
      <c r="C106" s="98" t="s">
        <v>254</v>
      </c>
      <c r="D106" s="33">
        <f>D107</f>
        <v>240000</v>
      </c>
      <c r="E106" s="30">
        <f t="shared" si="12"/>
        <v>0</v>
      </c>
      <c r="F106" s="120">
        <f t="shared" si="9"/>
        <v>240000</v>
      </c>
    </row>
    <row r="107" spans="1:6" ht="26.4" x14ac:dyDescent="0.25">
      <c r="A107" s="34" t="s">
        <v>145</v>
      </c>
      <c r="B107" s="119" t="s">
        <v>120</v>
      </c>
      <c r="C107" s="98" t="s">
        <v>255</v>
      </c>
      <c r="D107" s="33">
        <f>D108</f>
        <v>240000</v>
      </c>
      <c r="E107" s="30">
        <f t="shared" si="12"/>
        <v>0</v>
      </c>
      <c r="F107" s="120">
        <f t="shared" si="9"/>
        <v>240000</v>
      </c>
    </row>
    <row r="108" spans="1:6" ht="39.6" x14ac:dyDescent="0.25">
      <c r="A108" s="34" t="s">
        <v>147</v>
      </c>
      <c r="B108" s="119" t="s">
        <v>120</v>
      </c>
      <c r="C108" s="98" t="s">
        <v>256</v>
      </c>
      <c r="D108" s="33">
        <f>D109</f>
        <v>240000</v>
      </c>
      <c r="E108" s="30">
        <f t="shared" si="12"/>
        <v>0</v>
      </c>
      <c r="F108" s="120">
        <f t="shared" si="9"/>
        <v>240000</v>
      </c>
    </row>
    <row r="109" spans="1:6" ht="13.2" x14ac:dyDescent="0.25">
      <c r="A109" s="34" t="s">
        <v>149</v>
      </c>
      <c r="B109" s="119" t="s">
        <v>120</v>
      </c>
      <c r="C109" s="98" t="s">
        <v>257</v>
      </c>
      <c r="D109" s="33">
        <v>240000</v>
      </c>
      <c r="E109" s="30">
        <f t="shared" si="12"/>
        <v>0</v>
      </c>
      <c r="F109" s="120">
        <f t="shared" si="9"/>
        <v>240000</v>
      </c>
    </row>
    <row r="110" spans="1:6" ht="26.4" x14ac:dyDescent="0.25">
      <c r="A110" s="34" t="s">
        <v>258</v>
      </c>
      <c r="B110" s="119" t="s">
        <v>120</v>
      </c>
      <c r="C110" s="98" t="s">
        <v>259</v>
      </c>
      <c r="D110" s="33">
        <f>D111</f>
        <v>20000</v>
      </c>
      <c r="E110" s="30">
        <f t="shared" si="12"/>
        <v>0</v>
      </c>
      <c r="F110" s="120">
        <f t="shared" si="9"/>
        <v>20000</v>
      </c>
    </row>
    <row r="111" spans="1:6" ht="118.8" x14ac:dyDescent="0.25">
      <c r="A111" s="121" t="s">
        <v>260</v>
      </c>
      <c r="B111" s="119" t="s">
        <v>120</v>
      </c>
      <c r="C111" s="98" t="s">
        <v>261</v>
      </c>
      <c r="D111" s="33">
        <v>20000</v>
      </c>
      <c r="E111" s="30">
        <f t="shared" si="12"/>
        <v>0</v>
      </c>
      <c r="F111" s="120">
        <f t="shared" si="9"/>
        <v>20000</v>
      </c>
    </row>
    <row r="112" spans="1:6" ht="26.4" x14ac:dyDescent="0.25">
      <c r="A112" s="34" t="s">
        <v>145</v>
      </c>
      <c r="B112" s="119" t="s">
        <v>120</v>
      </c>
      <c r="C112" s="98" t="s">
        <v>262</v>
      </c>
      <c r="D112" s="33">
        <v>20000</v>
      </c>
      <c r="E112" s="30">
        <f t="shared" si="12"/>
        <v>0</v>
      </c>
      <c r="F112" s="120">
        <f>IF(OR(D112="-",IF(E112="-",0,E112)&gt;=IF(D112="-",0,D112)),"-",IF(D112="-",0,D112)-IF(E112="-",0,E112))</f>
        <v>20000</v>
      </c>
    </row>
    <row r="113" spans="1:6" ht="39.6" x14ac:dyDescent="0.25">
      <c r="A113" s="34" t="s">
        <v>147</v>
      </c>
      <c r="B113" s="119" t="s">
        <v>120</v>
      </c>
      <c r="C113" s="98" t="s">
        <v>263</v>
      </c>
      <c r="D113" s="33">
        <v>20000</v>
      </c>
      <c r="E113" s="30">
        <v>0</v>
      </c>
      <c r="F113" s="120">
        <f t="shared" si="9"/>
        <v>20000</v>
      </c>
    </row>
    <row r="114" spans="1:6" ht="13.2" x14ac:dyDescent="0.25">
      <c r="A114" s="34" t="s">
        <v>149</v>
      </c>
      <c r="B114" s="119" t="s">
        <v>120</v>
      </c>
      <c r="C114" s="98" t="s">
        <v>264</v>
      </c>
      <c r="D114" s="33">
        <v>20000</v>
      </c>
      <c r="E114" s="30" t="s">
        <v>42</v>
      </c>
      <c r="F114" s="120">
        <f t="shared" si="9"/>
        <v>20000</v>
      </c>
    </row>
    <row r="115" spans="1:6" ht="13.2" x14ac:dyDescent="0.25">
      <c r="A115" s="34" t="s">
        <v>265</v>
      </c>
      <c r="B115" s="119" t="s">
        <v>120</v>
      </c>
      <c r="C115" s="98" t="s">
        <v>266</v>
      </c>
      <c r="D115" s="33">
        <f>D116+D123+D130</f>
        <v>1403800</v>
      </c>
      <c r="E115" s="33">
        <f>E116+E123+E130</f>
        <v>650188</v>
      </c>
      <c r="F115" s="120">
        <f t="shared" si="9"/>
        <v>753612</v>
      </c>
    </row>
    <row r="116" spans="1:6" ht="13.2" x14ac:dyDescent="0.25">
      <c r="A116" s="34" t="s">
        <v>267</v>
      </c>
      <c r="B116" s="119" t="s">
        <v>120</v>
      </c>
      <c r="C116" s="98" t="s">
        <v>268</v>
      </c>
      <c r="D116" s="33">
        <f t="shared" ref="D116:E121" si="13">D117</f>
        <v>150000</v>
      </c>
      <c r="E116" s="30">
        <f t="shared" si="13"/>
        <v>0</v>
      </c>
      <c r="F116" s="120">
        <f t="shared" si="9"/>
        <v>150000</v>
      </c>
    </row>
    <row r="117" spans="1:6" ht="39.6" x14ac:dyDescent="0.25">
      <c r="A117" s="34" t="s">
        <v>153</v>
      </c>
      <c r="B117" s="119" t="s">
        <v>120</v>
      </c>
      <c r="C117" s="98" t="s">
        <v>269</v>
      </c>
      <c r="D117" s="33">
        <f t="shared" si="13"/>
        <v>150000</v>
      </c>
      <c r="E117" s="30">
        <f t="shared" si="13"/>
        <v>0</v>
      </c>
      <c r="F117" s="120">
        <f t="shared" si="9"/>
        <v>150000</v>
      </c>
    </row>
    <row r="118" spans="1:6" ht="13.2" x14ac:dyDescent="0.25">
      <c r="A118" s="34" t="s">
        <v>155</v>
      </c>
      <c r="B118" s="119" t="s">
        <v>120</v>
      </c>
      <c r="C118" s="98" t="s">
        <v>270</v>
      </c>
      <c r="D118" s="33">
        <f t="shared" si="13"/>
        <v>150000</v>
      </c>
      <c r="E118" s="30">
        <f t="shared" si="13"/>
        <v>0</v>
      </c>
      <c r="F118" s="120">
        <f t="shared" si="9"/>
        <v>150000</v>
      </c>
    </row>
    <row r="119" spans="1:6" ht="92.4" x14ac:dyDescent="0.25">
      <c r="A119" s="121" t="s">
        <v>271</v>
      </c>
      <c r="B119" s="119" t="s">
        <v>120</v>
      </c>
      <c r="C119" s="98" t="s">
        <v>272</v>
      </c>
      <c r="D119" s="33">
        <f t="shared" si="13"/>
        <v>150000</v>
      </c>
      <c r="E119" s="30">
        <f t="shared" si="13"/>
        <v>0</v>
      </c>
      <c r="F119" s="120">
        <f t="shared" ref="F119:F150" si="14">IF(OR(D119="-",IF(E119="-",0,E119)&gt;=IF(D119="-",0,D119)),"-",IF(D119="-",0,D119)-IF(E119="-",0,E119))</f>
        <v>150000</v>
      </c>
    </row>
    <row r="120" spans="1:6" ht="26.4" x14ac:dyDescent="0.25">
      <c r="A120" s="34" t="s">
        <v>145</v>
      </c>
      <c r="B120" s="119" t="s">
        <v>120</v>
      </c>
      <c r="C120" s="98" t="s">
        <v>273</v>
      </c>
      <c r="D120" s="33">
        <f t="shared" si="13"/>
        <v>150000</v>
      </c>
      <c r="E120" s="30">
        <f t="shared" si="13"/>
        <v>0</v>
      </c>
      <c r="F120" s="120">
        <f t="shared" si="14"/>
        <v>150000</v>
      </c>
    </row>
    <row r="121" spans="1:6" ht="39.6" x14ac:dyDescent="0.25">
      <c r="A121" s="34" t="s">
        <v>147</v>
      </c>
      <c r="B121" s="119" t="s">
        <v>120</v>
      </c>
      <c r="C121" s="98" t="s">
        <v>274</v>
      </c>
      <c r="D121" s="33">
        <f t="shared" si="13"/>
        <v>150000</v>
      </c>
      <c r="E121" s="30">
        <f t="shared" si="13"/>
        <v>0</v>
      </c>
      <c r="F121" s="120">
        <f t="shared" si="14"/>
        <v>150000</v>
      </c>
    </row>
    <row r="122" spans="1:6" ht="13.2" x14ac:dyDescent="0.25">
      <c r="A122" s="34" t="s">
        <v>149</v>
      </c>
      <c r="B122" s="119" t="s">
        <v>120</v>
      </c>
      <c r="C122" s="98" t="s">
        <v>275</v>
      </c>
      <c r="D122" s="33">
        <v>150000</v>
      </c>
      <c r="E122" s="30">
        <v>0</v>
      </c>
      <c r="F122" s="120">
        <f t="shared" si="14"/>
        <v>150000</v>
      </c>
    </row>
    <row r="123" spans="1:6" ht="13.2" x14ac:dyDescent="0.25">
      <c r="A123" s="34" t="s">
        <v>276</v>
      </c>
      <c r="B123" s="119" t="s">
        <v>120</v>
      </c>
      <c r="C123" s="98" t="s">
        <v>277</v>
      </c>
      <c r="D123" s="33">
        <f t="shared" ref="D123:E128" si="15">D124</f>
        <v>1153800</v>
      </c>
      <c r="E123" s="30">
        <f t="shared" si="15"/>
        <v>650188</v>
      </c>
      <c r="F123" s="120">
        <f t="shared" si="14"/>
        <v>503612</v>
      </c>
    </row>
    <row r="124" spans="1:6" ht="39.6" x14ac:dyDescent="0.25">
      <c r="A124" s="34" t="s">
        <v>278</v>
      </c>
      <c r="B124" s="119" t="s">
        <v>120</v>
      </c>
      <c r="C124" s="98" t="s">
        <v>279</v>
      </c>
      <c r="D124" s="33">
        <f t="shared" si="15"/>
        <v>1153800</v>
      </c>
      <c r="E124" s="30">
        <f t="shared" si="15"/>
        <v>650188</v>
      </c>
      <c r="F124" s="120">
        <f t="shared" si="14"/>
        <v>503612</v>
      </c>
    </row>
    <row r="125" spans="1:6" ht="39.6" x14ac:dyDescent="0.25">
      <c r="A125" s="34" t="s">
        <v>280</v>
      </c>
      <c r="B125" s="119" t="s">
        <v>120</v>
      </c>
      <c r="C125" s="98" t="s">
        <v>281</v>
      </c>
      <c r="D125" s="33">
        <f t="shared" si="15"/>
        <v>1153800</v>
      </c>
      <c r="E125" s="30">
        <f t="shared" si="15"/>
        <v>650188</v>
      </c>
      <c r="F125" s="120">
        <f t="shared" si="14"/>
        <v>503612</v>
      </c>
    </row>
    <row r="126" spans="1:6" ht="105.6" x14ac:dyDescent="0.25">
      <c r="A126" s="121" t="s">
        <v>282</v>
      </c>
      <c r="B126" s="119" t="s">
        <v>120</v>
      </c>
      <c r="C126" s="98" t="s">
        <v>283</v>
      </c>
      <c r="D126" s="33">
        <f t="shared" si="15"/>
        <v>1153800</v>
      </c>
      <c r="E126" s="30">
        <f t="shared" si="15"/>
        <v>650188</v>
      </c>
      <c r="F126" s="120">
        <f t="shared" si="14"/>
        <v>503612</v>
      </c>
    </row>
    <row r="127" spans="1:6" ht="26.4" x14ac:dyDescent="0.25">
      <c r="A127" s="34" t="s">
        <v>145</v>
      </c>
      <c r="B127" s="119" t="s">
        <v>120</v>
      </c>
      <c r="C127" s="98" t="s">
        <v>284</v>
      </c>
      <c r="D127" s="33">
        <f t="shared" si="15"/>
        <v>1153800</v>
      </c>
      <c r="E127" s="30">
        <f t="shared" si="15"/>
        <v>650188</v>
      </c>
      <c r="F127" s="120">
        <v>0</v>
      </c>
    </row>
    <row r="128" spans="1:6" ht="39.6" x14ac:dyDescent="0.25">
      <c r="A128" s="34" t="s">
        <v>147</v>
      </c>
      <c r="B128" s="119" t="s">
        <v>120</v>
      </c>
      <c r="C128" s="98" t="s">
        <v>285</v>
      </c>
      <c r="D128" s="33">
        <f t="shared" si="15"/>
        <v>1153800</v>
      </c>
      <c r="E128" s="30">
        <f t="shared" si="15"/>
        <v>650188</v>
      </c>
      <c r="F128" s="120">
        <f t="shared" si="14"/>
        <v>503612</v>
      </c>
    </row>
    <row r="129" spans="1:6" ht="13.2" x14ac:dyDescent="0.25">
      <c r="A129" s="34" t="s">
        <v>149</v>
      </c>
      <c r="B129" s="119" t="s">
        <v>120</v>
      </c>
      <c r="C129" s="98" t="s">
        <v>286</v>
      </c>
      <c r="D129" s="33">
        <v>1153800</v>
      </c>
      <c r="E129" s="30">
        <v>650188</v>
      </c>
      <c r="F129" s="120">
        <f t="shared" si="14"/>
        <v>503612</v>
      </c>
    </row>
    <row r="130" spans="1:6" ht="26.4" x14ac:dyDescent="0.25">
      <c r="A130" s="34" t="s">
        <v>287</v>
      </c>
      <c r="B130" s="119" t="s">
        <v>120</v>
      </c>
      <c r="C130" s="98" t="s">
        <v>288</v>
      </c>
      <c r="D130" s="33">
        <f t="shared" ref="D130:E135" si="16">D131</f>
        <v>100000</v>
      </c>
      <c r="E130" s="30">
        <f t="shared" si="16"/>
        <v>0</v>
      </c>
      <c r="F130" s="120">
        <f t="shared" si="14"/>
        <v>100000</v>
      </c>
    </row>
    <row r="131" spans="1:6" ht="39.6" x14ac:dyDescent="0.25">
      <c r="A131" s="34" t="s">
        <v>153</v>
      </c>
      <c r="B131" s="119" t="s">
        <v>120</v>
      </c>
      <c r="C131" s="98" t="s">
        <v>289</v>
      </c>
      <c r="D131" s="33">
        <f t="shared" si="16"/>
        <v>100000</v>
      </c>
      <c r="E131" s="30">
        <f t="shared" si="16"/>
        <v>0</v>
      </c>
      <c r="F131" s="120">
        <f t="shared" si="14"/>
        <v>100000</v>
      </c>
    </row>
    <row r="132" spans="1:6" ht="13.2" x14ac:dyDescent="0.25">
      <c r="A132" s="34" t="s">
        <v>155</v>
      </c>
      <c r="B132" s="119" t="s">
        <v>120</v>
      </c>
      <c r="C132" s="98" t="s">
        <v>290</v>
      </c>
      <c r="D132" s="33">
        <f t="shared" si="16"/>
        <v>100000</v>
      </c>
      <c r="E132" s="30">
        <f t="shared" si="16"/>
        <v>0</v>
      </c>
      <c r="F132" s="120">
        <f t="shared" si="14"/>
        <v>100000</v>
      </c>
    </row>
    <row r="133" spans="1:6" ht="92.4" x14ac:dyDescent="0.25">
      <c r="A133" s="34" t="s">
        <v>223</v>
      </c>
      <c r="B133" s="119" t="s">
        <v>120</v>
      </c>
      <c r="C133" s="98" t="s">
        <v>291</v>
      </c>
      <c r="D133" s="33">
        <f t="shared" si="16"/>
        <v>100000</v>
      </c>
      <c r="E133" s="30">
        <f t="shared" si="16"/>
        <v>0</v>
      </c>
      <c r="F133" s="120">
        <f t="shared" si="14"/>
        <v>100000</v>
      </c>
    </row>
    <row r="134" spans="1:6" ht="26.4" x14ac:dyDescent="0.25">
      <c r="A134" s="34" t="s">
        <v>145</v>
      </c>
      <c r="B134" s="119" t="s">
        <v>120</v>
      </c>
      <c r="C134" s="98" t="s">
        <v>292</v>
      </c>
      <c r="D134" s="33">
        <f t="shared" si="16"/>
        <v>100000</v>
      </c>
      <c r="E134" s="30">
        <f t="shared" si="16"/>
        <v>0</v>
      </c>
      <c r="F134" s="120">
        <f t="shared" si="14"/>
        <v>100000</v>
      </c>
    </row>
    <row r="135" spans="1:6" ht="39.6" x14ac:dyDescent="0.25">
      <c r="A135" s="34" t="s">
        <v>147</v>
      </c>
      <c r="B135" s="119" t="s">
        <v>120</v>
      </c>
      <c r="C135" s="98" t="s">
        <v>293</v>
      </c>
      <c r="D135" s="33">
        <f t="shared" si="16"/>
        <v>100000</v>
      </c>
      <c r="E135" s="30">
        <f t="shared" si="16"/>
        <v>0</v>
      </c>
      <c r="F135" s="120">
        <f t="shared" si="14"/>
        <v>100000</v>
      </c>
    </row>
    <row r="136" spans="1:6" ht="13.2" x14ac:dyDescent="0.25">
      <c r="A136" s="34" t="s">
        <v>149</v>
      </c>
      <c r="B136" s="119" t="s">
        <v>120</v>
      </c>
      <c r="C136" s="98" t="s">
        <v>294</v>
      </c>
      <c r="D136" s="33">
        <v>100000</v>
      </c>
      <c r="E136" s="30">
        <v>0</v>
      </c>
      <c r="F136" s="120">
        <f t="shared" si="14"/>
        <v>100000</v>
      </c>
    </row>
    <row r="137" spans="1:6" ht="13.2" x14ac:dyDescent="0.25">
      <c r="A137" s="34" t="s">
        <v>295</v>
      </c>
      <c r="B137" s="119" t="s">
        <v>120</v>
      </c>
      <c r="C137" s="98" t="s">
        <v>296</v>
      </c>
      <c r="D137" s="33">
        <v>14978500</v>
      </c>
      <c r="E137" s="30">
        <f>E138</f>
        <v>1035158.6</v>
      </c>
      <c r="F137" s="120">
        <f t="shared" si="14"/>
        <v>13943341.4</v>
      </c>
    </row>
    <row r="138" spans="1:6" ht="13.2" x14ac:dyDescent="0.25">
      <c r="A138" s="34" t="s">
        <v>297</v>
      </c>
      <c r="B138" s="119" t="s">
        <v>120</v>
      </c>
      <c r="C138" s="98" t="s">
        <v>298</v>
      </c>
      <c r="D138" s="33">
        <v>14978500</v>
      </c>
      <c r="E138" s="30">
        <f>E139</f>
        <v>1035158.6</v>
      </c>
      <c r="F138" s="120">
        <f t="shared" si="14"/>
        <v>13943341.4</v>
      </c>
    </row>
    <row r="139" spans="1:6" ht="52.8" x14ac:dyDescent="0.25">
      <c r="A139" s="34" t="s">
        <v>299</v>
      </c>
      <c r="B139" s="119" t="s">
        <v>120</v>
      </c>
      <c r="C139" s="98" t="s">
        <v>300</v>
      </c>
      <c r="D139" s="33">
        <f>D140</f>
        <v>14978500</v>
      </c>
      <c r="E139" s="30">
        <f>E140</f>
        <v>1035158.6</v>
      </c>
      <c r="F139" s="120">
        <f t="shared" si="14"/>
        <v>13943341.4</v>
      </c>
    </row>
    <row r="140" spans="1:6" ht="26.4" x14ac:dyDescent="0.25">
      <c r="A140" s="34" t="s">
        <v>301</v>
      </c>
      <c r="B140" s="119" t="s">
        <v>120</v>
      </c>
      <c r="C140" s="98" t="s">
        <v>302</v>
      </c>
      <c r="D140" s="33">
        <f>D141+D146+D150</f>
        <v>14978500</v>
      </c>
      <c r="E140" s="33">
        <f>E141+E146+E150</f>
        <v>1035158.6</v>
      </c>
      <c r="F140" s="120">
        <f t="shared" si="14"/>
        <v>13943341.4</v>
      </c>
    </row>
    <row r="141" spans="1:6" ht="118.8" x14ac:dyDescent="0.25">
      <c r="A141" s="121" t="s">
        <v>303</v>
      </c>
      <c r="B141" s="119" t="s">
        <v>120</v>
      </c>
      <c r="C141" s="98" t="s">
        <v>304</v>
      </c>
      <c r="D141" s="33">
        <f>D142</f>
        <v>2790000</v>
      </c>
      <c r="E141" s="30">
        <f>E142</f>
        <v>433248</v>
      </c>
      <c r="F141" s="120">
        <f t="shared" si="14"/>
        <v>2356752</v>
      </c>
    </row>
    <row r="142" spans="1:6" ht="26.4" x14ac:dyDescent="0.25">
      <c r="A142" s="34" t="s">
        <v>145</v>
      </c>
      <c r="B142" s="119" t="s">
        <v>120</v>
      </c>
      <c r="C142" s="98" t="s">
        <v>305</v>
      </c>
      <c r="D142" s="33">
        <f>D143</f>
        <v>2790000</v>
      </c>
      <c r="E142" s="30">
        <f>E143</f>
        <v>433248</v>
      </c>
      <c r="F142" s="120">
        <f t="shared" si="14"/>
        <v>2356752</v>
      </c>
    </row>
    <row r="143" spans="1:6" ht="39.6" x14ac:dyDescent="0.25">
      <c r="A143" s="34" t="s">
        <v>147</v>
      </c>
      <c r="B143" s="119" t="s">
        <v>120</v>
      </c>
      <c r="C143" s="98" t="s">
        <v>306</v>
      </c>
      <c r="D143" s="33">
        <f>D144+D145</f>
        <v>2790000</v>
      </c>
      <c r="E143" s="30">
        <f>E144+E145</f>
        <v>433248</v>
      </c>
      <c r="F143" s="120">
        <f t="shared" si="14"/>
        <v>2356752</v>
      </c>
    </row>
    <row r="144" spans="1:6" ht="13.2" x14ac:dyDescent="0.25">
      <c r="A144" s="34" t="s">
        <v>149</v>
      </c>
      <c r="B144" s="119" t="s">
        <v>120</v>
      </c>
      <c r="C144" s="98" t="s">
        <v>307</v>
      </c>
      <c r="D144" s="33">
        <v>1500000</v>
      </c>
      <c r="E144" s="30">
        <v>0</v>
      </c>
      <c r="F144" s="120">
        <f t="shared" si="14"/>
        <v>1500000</v>
      </c>
    </row>
    <row r="145" spans="1:6" ht="13.2" x14ac:dyDescent="0.25">
      <c r="A145" s="34" t="s">
        <v>151</v>
      </c>
      <c r="B145" s="119" t="s">
        <v>120</v>
      </c>
      <c r="C145" s="98" t="s">
        <v>308</v>
      </c>
      <c r="D145" s="33">
        <v>1290000</v>
      </c>
      <c r="E145" s="30">
        <v>433248</v>
      </c>
      <c r="F145" s="120">
        <f t="shared" si="14"/>
        <v>856752</v>
      </c>
    </row>
    <row r="146" spans="1:6" ht="132" x14ac:dyDescent="0.25">
      <c r="A146" s="121" t="s">
        <v>309</v>
      </c>
      <c r="B146" s="119" t="s">
        <v>120</v>
      </c>
      <c r="C146" s="98" t="s">
        <v>310</v>
      </c>
      <c r="D146" s="33">
        <f t="shared" ref="D146:E148" si="17">D147</f>
        <v>400000</v>
      </c>
      <c r="E146" s="30">
        <f t="shared" si="17"/>
        <v>73385</v>
      </c>
      <c r="F146" s="120">
        <f t="shared" si="14"/>
        <v>326615</v>
      </c>
    </row>
    <row r="147" spans="1:6" ht="26.4" x14ac:dyDescent="0.25">
      <c r="A147" s="34" t="s">
        <v>145</v>
      </c>
      <c r="B147" s="119" t="s">
        <v>120</v>
      </c>
      <c r="C147" s="98" t="s">
        <v>311</v>
      </c>
      <c r="D147" s="33">
        <f t="shared" si="17"/>
        <v>400000</v>
      </c>
      <c r="E147" s="30">
        <f t="shared" si="17"/>
        <v>73385</v>
      </c>
      <c r="F147" s="120">
        <f t="shared" si="14"/>
        <v>326615</v>
      </c>
    </row>
    <row r="148" spans="1:6" ht="39.6" x14ac:dyDescent="0.25">
      <c r="A148" s="34" t="s">
        <v>147</v>
      </c>
      <c r="B148" s="119" t="s">
        <v>120</v>
      </c>
      <c r="C148" s="98" t="s">
        <v>312</v>
      </c>
      <c r="D148" s="33">
        <f t="shared" si="17"/>
        <v>400000</v>
      </c>
      <c r="E148" s="30">
        <f t="shared" si="17"/>
        <v>73385</v>
      </c>
      <c r="F148" s="120">
        <f t="shared" si="14"/>
        <v>326615</v>
      </c>
    </row>
    <row r="149" spans="1:6" ht="13.2" x14ac:dyDescent="0.25">
      <c r="A149" s="34" t="s">
        <v>149</v>
      </c>
      <c r="B149" s="119" t="s">
        <v>120</v>
      </c>
      <c r="C149" s="98" t="s">
        <v>313</v>
      </c>
      <c r="D149" s="33">
        <v>400000</v>
      </c>
      <c r="E149" s="30">
        <v>73385</v>
      </c>
      <c r="F149" s="120">
        <f t="shared" si="14"/>
        <v>326615</v>
      </c>
    </row>
    <row r="150" spans="1:6" ht="105.6" x14ac:dyDescent="0.25">
      <c r="A150" s="121" t="s">
        <v>314</v>
      </c>
      <c r="B150" s="119" t="s">
        <v>120</v>
      </c>
      <c r="C150" s="98" t="s">
        <v>315</v>
      </c>
      <c r="D150" s="33">
        <v>11788500</v>
      </c>
      <c r="E150" s="30">
        <f>E151</f>
        <v>528525.6</v>
      </c>
      <c r="F150" s="120">
        <f t="shared" si="14"/>
        <v>11259974.4</v>
      </c>
    </row>
    <row r="151" spans="1:6" ht="26.4" x14ac:dyDescent="0.25">
      <c r="A151" s="34" t="s">
        <v>145</v>
      </c>
      <c r="B151" s="119" t="s">
        <v>120</v>
      </c>
      <c r="C151" s="98" t="s">
        <v>316</v>
      </c>
      <c r="D151" s="33">
        <v>11788500</v>
      </c>
      <c r="E151" s="30">
        <f>E152</f>
        <v>528525.6</v>
      </c>
      <c r="F151" s="120">
        <f t="shared" ref="F151:F186" si="18">IF(OR(D151="-",IF(E151="-",0,E151)&gt;=IF(D151="-",0,D151)),"-",IF(D151="-",0,D151)-IF(E151="-",0,E151))</f>
        <v>11259974.4</v>
      </c>
    </row>
    <row r="152" spans="1:6" ht="39.6" x14ac:dyDescent="0.25">
      <c r="A152" s="34" t="s">
        <v>147</v>
      </c>
      <c r="B152" s="119" t="s">
        <v>120</v>
      </c>
      <c r="C152" s="98" t="s">
        <v>317</v>
      </c>
      <c r="D152" s="33">
        <v>11788500</v>
      </c>
      <c r="E152" s="30">
        <f>E153</f>
        <v>528525.6</v>
      </c>
      <c r="F152" s="120">
        <f t="shared" si="18"/>
        <v>11259974.4</v>
      </c>
    </row>
    <row r="153" spans="1:6" ht="13.2" x14ac:dyDescent="0.25">
      <c r="A153" s="34" t="s">
        <v>149</v>
      </c>
      <c r="B153" s="119" t="s">
        <v>120</v>
      </c>
      <c r="C153" s="98" t="s">
        <v>318</v>
      </c>
      <c r="D153" s="33">
        <v>11788500</v>
      </c>
      <c r="E153" s="30">
        <v>528525.6</v>
      </c>
      <c r="F153" s="120">
        <f t="shared" si="18"/>
        <v>11259974.4</v>
      </c>
    </row>
    <row r="154" spans="1:6" ht="13.2" x14ac:dyDescent="0.25">
      <c r="A154" s="34" t="s">
        <v>319</v>
      </c>
      <c r="B154" s="119" t="s">
        <v>120</v>
      </c>
      <c r="C154" s="98" t="s">
        <v>320</v>
      </c>
      <c r="D154" s="33">
        <f t="shared" ref="D154:E160" si="19">D155</f>
        <v>30000</v>
      </c>
      <c r="E154" s="30">
        <f t="shared" si="19"/>
        <v>0</v>
      </c>
      <c r="F154" s="120">
        <f t="shared" si="18"/>
        <v>30000</v>
      </c>
    </row>
    <row r="155" spans="1:6" ht="26.4" x14ac:dyDescent="0.25">
      <c r="A155" s="34" t="s">
        <v>321</v>
      </c>
      <c r="B155" s="119" t="s">
        <v>120</v>
      </c>
      <c r="C155" s="98" t="s">
        <v>322</v>
      </c>
      <c r="D155" s="33">
        <f t="shared" si="19"/>
        <v>30000</v>
      </c>
      <c r="E155" s="30">
        <f t="shared" si="19"/>
        <v>0</v>
      </c>
      <c r="F155" s="120">
        <f t="shared" si="18"/>
        <v>30000</v>
      </c>
    </row>
    <row r="156" spans="1:6" ht="26.4" x14ac:dyDescent="0.25">
      <c r="A156" s="34" t="s">
        <v>204</v>
      </c>
      <c r="B156" s="119" t="s">
        <v>120</v>
      </c>
      <c r="C156" s="98" t="s">
        <v>323</v>
      </c>
      <c r="D156" s="33">
        <f t="shared" si="19"/>
        <v>30000</v>
      </c>
      <c r="E156" s="30">
        <f t="shared" si="19"/>
        <v>0</v>
      </c>
      <c r="F156" s="120">
        <f t="shared" si="18"/>
        <v>30000</v>
      </c>
    </row>
    <row r="157" spans="1:6" ht="39.6" x14ac:dyDescent="0.25">
      <c r="A157" s="34" t="s">
        <v>206</v>
      </c>
      <c r="B157" s="119" t="s">
        <v>120</v>
      </c>
      <c r="C157" s="98" t="s">
        <v>324</v>
      </c>
      <c r="D157" s="33">
        <f t="shared" si="19"/>
        <v>30000</v>
      </c>
      <c r="E157" s="30">
        <f t="shared" si="19"/>
        <v>0</v>
      </c>
      <c r="F157" s="120">
        <f t="shared" si="18"/>
        <v>30000</v>
      </c>
    </row>
    <row r="158" spans="1:6" ht="92.4" x14ac:dyDescent="0.25">
      <c r="A158" s="121" t="s">
        <v>325</v>
      </c>
      <c r="B158" s="119" t="s">
        <v>120</v>
      </c>
      <c r="C158" s="98" t="s">
        <v>326</v>
      </c>
      <c r="D158" s="33">
        <f t="shared" si="19"/>
        <v>30000</v>
      </c>
      <c r="E158" s="30">
        <f t="shared" si="19"/>
        <v>0</v>
      </c>
      <c r="F158" s="120">
        <f t="shared" si="18"/>
        <v>30000</v>
      </c>
    </row>
    <row r="159" spans="1:6" ht="26.4" x14ac:dyDescent="0.25">
      <c r="A159" s="34" t="s">
        <v>145</v>
      </c>
      <c r="B159" s="119" t="s">
        <v>120</v>
      </c>
      <c r="C159" s="98" t="s">
        <v>327</v>
      </c>
      <c r="D159" s="33">
        <f t="shared" si="19"/>
        <v>30000</v>
      </c>
      <c r="E159" s="30">
        <f t="shared" si="19"/>
        <v>0</v>
      </c>
      <c r="F159" s="120">
        <f t="shared" si="18"/>
        <v>30000</v>
      </c>
    </row>
    <row r="160" spans="1:6" ht="39.6" x14ac:dyDescent="0.25">
      <c r="A160" s="34" t="s">
        <v>147</v>
      </c>
      <c r="B160" s="119" t="s">
        <v>120</v>
      </c>
      <c r="C160" s="98" t="s">
        <v>328</v>
      </c>
      <c r="D160" s="33">
        <f t="shared" si="19"/>
        <v>30000</v>
      </c>
      <c r="E160" s="30">
        <f t="shared" si="19"/>
        <v>0</v>
      </c>
      <c r="F160" s="120">
        <f t="shared" si="18"/>
        <v>30000</v>
      </c>
    </row>
    <row r="161" spans="1:6" ht="13.2" x14ac:dyDescent="0.25">
      <c r="A161" s="34" t="s">
        <v>149</v>
      </c>
      <c r="B161" s="119" t="s">
        <v>120</v>
      </c>
      <c r="C161" s="98" t="s">
        <v>329</v>
      </c>
      <c r="D161" s="33">
        <v>30000</v>
      </c>
      <c r="E161" s="30">
        <v>0</v>
      </c>
      <c r="F161" s="120">
        <f t="shared" si="18"/>
        <v>30000</v>
      </c>
    </row>
    <row r="162" spans="1:6" ht="13.2" x14ac:dyDescent="0.25">
      <c r="A162" s="34" t="s">
        <v>330</v>
      </c>
      <c r="B162" s="119" t="s">
        <v>120</v>
      </c>
      <c r="C162" s="98" t="s">
        <v>331</v>
      </c>
      <c r="D162" s="33">
        <f t="shared" ref="D162:E164" si="20">D163</f>
        <v>76284000</v>
      </c>
      <c r="E162" s="30">
        <f t="shared" si="20"/>
        <v>9431395.0399999991</v>
      </c>
      <c r="F162" s="120">
        <f t="shared" si="18"/>
        <v>66852604.960000001</v>
      </c>
    </row>
    <row r="163" spans="1:6" ht="13.2" x14ac:dyDescent="0.25">
      <c r="A163" s="34" t="s">
        <v>332</v>
      </c>
      <c r="B163" s="119" t="s">
        <v>120</v>
      </c>
      <c r="C163" s="98" t="s">
        <v>333</v>
      </c>
      <c r="D163" s="33">
        <f t="shared" si="20"/>
        <v>76284000</v>
      </c>
      <c r="E163" s="30">
        <f t="shared" si="20"/>
        <v>9431395.0399999991</v>
      </c>
      <c r="F163" s="120">
        <f t="shared" si="18"/>
        <v>66852604.960000001</v>
      </c>
    </row>
    <row r="164" spans="1:6" ht="39.6" x14ac:dyDescent="0.25">
      <c r="A164" s="34" t="s">
        <v>334</v>
      </c>
      <c r="B164" s="119" t="s">
        <v>120</v>
      </c>
      <c r="C164" s="98" t="s">
        <v>335</v>
      </c>
      <c r="D164" s="33">
        <f t="shared" si="20"/>
        <v>76284000</v>
      </c>
      <c r="E164" s="30">
        <f t="shared" si="20"/>
        <v>9431395.0399999991</v>
      </c>
      <c r="F164" s="120">
        <f t="shared" si="18"/>
        <v>66852604.960000001</v>
      </c>
    </row>
    <row r="165" spans="1:6" ht="13.2" x14ac:dyDescent="0.25">
      <c r="A165" s="34" t="s">
        <v>336</v>
      </c>
      <c r="B165" s="119" t="s">
        <v>120</v>
      </c>
      <c r="C165" s="98" t="s">
        <v>337</v>
      </c>
      <c r="D165" s="33">
        <f>D166+D171+D175+D179+D186</f>
        <v>76284000</v>
      </c>
      <c r="E165" s="33">
        <f>E166+E171+E175+E179+E186</f>
        <v>9431395.0399999991</v>
      </c>
      <c r="F165" s="120">
        <f t="shared" si="18"/>
        <v>66852604.960000001</v>
      </c>
    </row>
    <row r="166" spans="1:6" ht="79.2" x14ac:dyDescent="0.25">
      <c r="A166" s="34" t="s">
        <v>338</v>
      </c>
      <c r="B166" s="119" t="s">
        <v>120</v>
      </c>
      <c r="C166" s="98" t="s">
        <v>339</v>
      </c>
      <c r="D166" s="33">
        <f>D167</f>
        <v>13647900</v>
      </c>
      <c r="E166" s="30">
        <f>E167</f>
        <v>5117354.43</v>
      </c>
      <c r="F166" s="120">
        <f t="shared" si="18"/>
        <v>8530545.5700000003</v>
      </c>
    </row>
    <row r="167" spans="1:6" ht="39.6" x14ac:dyDescent="0.25">
      <c r="A167" s="34" t="s">
        <v>340</v>
      </c>
      <c r="B167" s="119" t="s">
        <v>120</v>
      </c>
      <c r="C167" s="98" t="s">
        <v>341</v>
      </c>
      <c r="D167" s="33">
        <f>D168</f>
        <v>13647900</v>
      </c>
      <c r="E167" s="30">
        <f>E168</f>
        <v>5117354.43</v>
      </c>
      <c r="F167" s="120">
        <f t="shared" si="18"/>
        <v>8530545.5700000003</v>
      </c>
    </row>
    <row r="168" spans="1:6" ht="13.2" x14ac:dyDescent="0.25">
      <c r="A168" s="34" t="s">
        <v>342</v>
      </c>
      <c r="B168" s="119" t="s">
        <v>120</v>
      </c>
      <c r="C168" s="98" t="s">
        <v>343</v>
      </c>
      <c r="D168" s="33">
        <f>D169+D170</f>
        <v>13647900</v>
      </c>
      <c r="E168" s="30">
        <f>E169+E170</f>
        <v>5117354.43</v>
      </c>
      <c r="F168" s="120">
        <f t="shared" si="18"/>
        <v>8530545.5700000003</v>
      </c>
    </row>
    <row r="169" spans="1:6" ht="66" x14ac:dyDescent="0.25">
      <c r="A169" s="34" t="s">
        <v>344</v>
      </c>
      <c r="B169" s="119" t="s">
        <v>120</v>
      </c>
      <c r="C169" s="98" t="s">
        <v>345</v>
      </c>
      <c r="D169" s="33">
        <v>11378100</v>
      </c>
      <c r="E169" s="30">
        <v>2847554.43</v>
      </c>
      <c r="F169" s="120">
        <f t="shared" si="18"/>
        <v>8530545.5700000003</v>
      </c>
    </row>
    <row r="170" spans="1:6" ht="13.2" x14ac:dyDescent="0.25">
      <c r="A170" s="34" t="s">
        <v>346</v>
      </c>
      <c r="B170" s="119" t="s">
        <v>120</v>
      </c>
      <c r="C170" s="98" t="s">
        <v>347</v>
      </c>
      <c r="D170" s="33">
        <v>2269800</v>
      </c>
      <c r="E170" s="30">
        <v>2269800</v>
      </c>
      <c r="F170" s="120" t="str">
        <f t="shared" si="18"/>
        <v>-</v>
      </c>
    </row>
    <row r="171" spans="1:6" ht="52.8" x14ac:dyDescent="0.25">
      <c r="A171" s="34" t="s">
        <v>348</v>
      </c>
      <c r="B171" s="119" t="s">
        <v>120</v>
      </c>
      <c r="C171" s="98" t="s">
        <v>349</v>
      </c>
      <c r="D171" s="33">
        <f t="shared" ref="D171:E173" si="21">D172</f>
        <v>168600</v>
      </c>
      <c r="E171" s="30">
        <f t="shared" si="21"/>
        <v>168530.44</v>
      </c>
      <c r="F171" s="120">
        <f t="shared" si="18"/>
        <v>69.559999999997672</v>
      </c>
    </row>
    <row r="172" spans="1:6" ht="26.4" x14ac:dyDescent="0.25">
      <c r="A172" s="34" t="s">
        <v>145</v>
      </c>
      <c r="B172" s="119" t="s">
        <v>120</v>
      </c>
      <c r="C172" s="98" t="s">
        <v>350</v>
      </c>
      <c r="D172" s="33">
        <f t="shared" si="21"/>
        <v>168600</v>
      </c>
      <c r="E172" s="30">
        <f t="shared" si="21"/>
        <v>168530.44</v>
      </c>
      <c r="F172" s="120">
        <f t="shared" si="18"/>
        <v>69.559999999997672</v>
      </c>
    </row>
    <row r="173" spans="1:6" ht="39.6" x14ac:dyDescent="0.25">
      <c r="A173" s="34" t="s">
        <v>147</v>
      </c>
      <c r="B173" s="119" t="s">
        <v>120</v>
      </c>
      <c r="C173" s="98" t="s">
        <v>351</v>
      </c>
      <c r="D173" s="33">
        <f t="shared" si="21"/>
        <v>168600</v>
      </c>
      <c r="E173" s="30">
        <f t="shared" si="21"/>
        <v>168530.44</v>
      </c>
      <c r="F173" s="120">
        <f t="shared" si="18"/>
        <v>69.559999999997672</v>
      </c>
    </row>
    <row r="174" spans="1:6" ht="13.2" x14ac:dyDescent="0.25">
      <c r="A174" s="34" t="s">
        <v>149</v>
      </c>
      <c r="B174" s="119" t="s">
        <v>120</v>
      </c>
      <c r="C174" s="98" t="s">
        <v>352</v>
      </c>
      <c r="D174" s="33">
        <v>168600</v>
      </c>
      <c r="E174" s="30">
        <v>168530.44</v>
      </c>
      <c r="F174" s="120">
        <f t="shared" si="18"/>
        <v>69.559999999997672</v>
      </c>
    </row>
    <row r="175" spans="1:6" ht="39.6" x14ac:dyDescent="0.25">
      <c r="A175" s="34" t="s">
        <v>485</v>
      </c>
      <c r="B175" s="119" t="s">
        <v>120</v>
      </c>
      <c r="C175" s="98" t="s">
        <v>481</v>
      </c>
      <c r="D175" s="33">
        <f t="shared" ref="D175:E177" si="22">D176</f>
        <v>2000000</v>
      </c>
      <c r="E175" s="30">
        <f t="shared" si="22"/>
        <v>599083.80000000005</v>
      </c>
      <c r="F175" s="120">
        <f t="shared" ref="F175:F178" si="23">IF(OR(D175="-",IF(E175="-",0,E175)&gt;=IF(D175="-",0,D175)),"-",IF(D175="-",0,D175)-IF(E175="-",0,E175))</f>
        <v>1400916.2</v>
      </c>
    </row>
    <row r="176" spans="1:6" ht="26.4" x14ac:dyDescent="0.25">
      <c r="A176" s="34" t="s">
        <v>145</v>
      </c>
      <c r="B176" s="119" t="s">
        <v>120</v>
      </c>
      <c r="C176" s="98" t="s">
        <v>482</v>
      </c>
      <c r="D176" s="33">
        <f t="shared" si="22"/>
        <v>2000000</v>
      </c>
      <c r="E176" s="30">
        <f t="shared" si="22"/>
        <v>599083.80000000005</v>
      </c>
      <c r="F176" s="120">
        <f t="shared" si="23"/>
        <v>1400916.2</v>
      </c>
    </row>
    <row r="177" spans="1:6" ht="39.6" x14ac:dyDescent="0.25">
      <c r="A177" s="34" t="s">
        <v>147</v>
      </c>
      <c r="B177" s="119" t="s">
        <v>120</v>
      </c>
      <c r="C177" s="98" t="s">
        <v>483</v>
      </c>
      <c r="D177" s="33">
        <f t="shared" si="22"/>
        <v>2000000</v>
      </c>
      <c r="E177" s="30">
        <f t="shared" si="22"/>
        <v>599083.80000000005</v>
      </c>
      <c r="F177" s="120">
        <f t="shared" si="23"/>
        <v>1400916.2</v>
      </c>
    </row>
    <row r="178" spans="1:6" ht="13.2" x14ac:dyDescent="0.25">
      <c r="A178" s="34" t="s">
        <v>149</v>
      </c>
      <c r="B178" s="119" t="s">
        <v>120</v>
      </c>
      <c r="C178" s="98" t="s">
        <v>484</v>
      </c>
      <c r="D178" s="33">
        <v>2000000</v>
      </c>
      <c r="E178" s="30">
        <v>599083.80000000005</v>
      </c>
      <c r="F178" s="120">
        <f t="shared" si="23"/>
        <v>1400916.2</v>
      </c>
    </row>
    <row r="179" spans="1:6" ht="52.8" x14ac:dyDescent="0.25">
      <c r="A179" s="34" t="s">
        <v>353</v>
      </c>
      <c r="B179" s="119" t="s">
        <v>120</v>
      </c>
      <c r="C179" s="98" t="s">
        <v>354</v>
      </c>
      <c r="D179" s="33">
        <f>D180+D183</f>
        <v>4047000</v>
      </c>
      <c r="E179" s="33">
        <f>E180+E183</f>
        <v>3546426.37</v>
      </c>
      <c r="F179" s="120">
        <f t="shared" si="18"/>
        <v>500573.62999999989</v>
      </c>
    </row>
    <row r="180" spans="1:6" ht="26.4" x14ac:dyDescent="0.25">
      <c r="A180" s="34" t="s">
        <v>145</v>
      </c>
      <c r="B180" s="119" t="s">
        <v>120</v>
      </c>
      <c r="C180" s="98" t="s">
        <v>355</v>
      </c>
      <c r="D180" s="33">
        <f>D181</f>
        <v>587000</v>
      </c>
      <c r="E180" s="30">
        <f>E181</f>
        <v>320400</v>
      </c>
      <c r="F180" s="120">
        <f t="shared" si="18"/>
        <v>266600</v>
      </c>
    </row>
    <row r="181" spans="1:6" ht="39.6" x14ac:dyDescent="0.25">
      <c r="A181" s="34" t="s">
        <v>147</v>
      </c>
      <c r="B181" s="119" t="s">
        <v>120</v>
      </c>
      <c r="C181" s="98" t="s">
        <v>356</v>
      </c>
      <c r="D181" s="33">
        <f>D182</f>
        <v>587000</v>
      </c>
      <c r="E181" s="30">
        <f>E182</f>
        <v>320400</v>
      </c>
      <c r="F181" s="120">
        <f t="shared" si="18"/>
        <v>266600</v>
      </c>
    </row>
    <row r="182" spans="1:6" ht="13.2" x14ac:dyDescent="0.25">
      <c r="A182" s="34" t="s">
        <v>149</v>
      </c>
      <c r="B182" s="119" t="s">
        <v>120</v>
      </c>
      <c r="C182" s="98" t="s">
        <v>357</v>
      </c>
      <c r="D182" s="33">
        <v>587000</v>
      </c>
      <c r="E182" s="30">
        <v>320400</v>
      </c>
      <c r="F182" s="120">
        <f t="shared" si="18"/>
        <v>266600</v>
      </c>
    </row>
    <row r="183" spans="1:6" ht="26.4" x14ac:dyDescent="0.25">
      <c r="A183" s="34" t="s">
        <v>358</v>
      </c>
      <c r="B183" s="119" t="s">
        <v>120</v>
      </c>
      <c r="C183" s="98" t="s">
        <v>359</v>
      </c>
      <c r="D183" s="33">
        <f>D184</f>
        <v>3460000</v>
      </c>
      <c r="E183" s="30">
        <f>E184</f>
        <v>3226026.37</v>
      </c>
      <c r="F183" s="120">
        <f t="shared" si="18"/>
        <v>233973.62999999989</v>
      </c>
    </row>
    <row r="184" spans="1:6" ht="13.2" x14ac:dyDescent="0.25">
      <c r="A184" s="34" t="s">
        <v>360</v>
      </c>
      <c r="B184" s="119" t="s">
        <v>120</v>
      </c>
      <c r="C184" s="98" t="s">
        <v>361</v>
      </c>
      <c r="D184" s="33">
        <f>D185</f>
        <v>3460000</v>
      </c>
      <c r="E184" s="30">
        <f>E185</f>
        <v>3226026.37</v>
      </c>
      <c r="F184" s="120">
        <f t="shared" si="18"/>
        <v>233973.62999999989</v>
      </c>
    </row>
    <row r="185" spans="1:6" ht="39.6" x14ac:dyDescent="0.25">
      <c r="A185" s="34" t="s">
        <v>362</v>
      </c>
      <c r="B185" s="119" t="s">
        <v>120</v>
      </c>
      <c r="C185" s="98" t="s">
        <v>363</v>
      </c>
      <c r="D185" s="33">
        <v>3460000</v>
      </c>
      <c r="E185" s="30">
        <v>3226026.37</v>
      </c>
      <c r="F185" s="120">
        <f t="shared" si="18"/>
        <v>233973.62999999989</v>
      </c>
    </row>
    <row r="186" spans="1:6" ht="158.4" x14ac:dyDescent="0.25">
      <c r="A186" s="34" t="s">
        <v>514</v>
      </c>
      <c r="B186" s="119" t="s">
        <v>120</v>
      </c>
      <c r="C186" s="98" t="s">
        <v>506</v>
      </c>
      <c r="D186" s="33">
        <f t="shared" ref="D186:E188" si="24">D187</f>
        <v>56420500</v>
      </c>
      <c r="E186" s="30">
        <f t="shared" si="24"/>
        <v>0</v>
      </c>
      <c r="F186" s="120">
        <f t="shared" si="18"/>
        <v>56420500</v>
      </c>
    </row>
    <row r="187" spans="1:6" ht="26.4" x14ac:dyDescent="0.25">
      <c r="A187" s="34" t="s">
        <v>358</v>
      </c>
      <c r="B187" s="119" t="s">
        <v>120</v>
      </c>
      <c r="C187" s="98" t="s">
        <v>507</v>
      </c>
      <c r="D187" s="33">
        <f t="shared" si="24"/>
        <v>56420500</v>
      </c>
      <c r="E187" s="30">
        <f t="shared" si="24"/>
        <v>0</v>
      </c>
      <c r="F187" s="120">
        <f t="shared" ref="F187:F215" si="25">IF(OR(D187="-",IF(E187="-",0,E187)&gt;=IF(D187="-",0,D187)),"-",IF(D187="-",0,D187)-IF(E187="-",0,E187))</f>
        <v>56420500</v>
      </c>
    </row>
    <row r="188" spans="1:6" ht="13.2" x14ac:dyDescent="0.25">
      <c r="A188" s="34" t="s">
        <v>360</v>
      </c>
      <c r="B188" s="119" t="s">
        <v>120</v>
      </c>
      <c r="C188" s="98" t="s">
        <v>508</v>
      </c>
      <c r="D188" s="33">
        <f t="shared" si="24"/>
        <v>56420500</v>
      </c>
      <c r="E188" s="30">
        <f t="shared" si="24"/>
        <v>0</v>
      </c>
      <c r="F188" s="120">
        <f t="shared" si="25"/>
        <v>56420500</v>
      </c>
    </row>
    <row r="189" spans="1:6" ht="39.6" x14ac:dyDescent="0.25">
      <c r="A189" s="34" t="s">
        <v>362</v>
      </c>
      <c r="B189" s="119" t="s">
        <v>120</v>
      </c>
      <c r="C189" s="98" t="s">
        <v>509</v>
      </c>
      <c r="D189" s="33">
        <v>56420500</v>
      </c>
      <c r="E189" s="30">
        <v>0</v>
      </c>
      <c r="F189" s="120">
        <f t="shared" si="25"/>
        <v>56420500</v>
      </c>
    </row>
    <row r="190" spans="1:6" ht="13.2" x14ac:dyDescent="0.25">
      <c r="A190" s="34" t="s">
        <v>364</v>
      </c>
      <c r="B190" s="119" t="s">
        <v>120</v>
      </c>
      <c r="C190" s="98" t="s">
        <v>365</v>
      </c>
      <c r="D190" s="33">
        <f>D191+D198</f>
        <v>435000</v>
      </c>
      <c r="E190" s="33">
        <f>E191+E198</f>
        <v>177242.56</v>
      </c>
      <c r="F190" s="120">
        <f t="shared" si="25"/>
        <v>257757.44</v>
      </c>
    </row>
    <row r="191" spans="1:6" ht="13.2" x14ac:dyDescent="0.25">
      <c r="A191" s="34" t="s">
        <v>366</v>
      </c>
      <c r="B191" s="119" t="s">
        <v>120</v>
      </c>
      <c r="C191" s="98" t="s">
        <v>367</v>
      </c>
      <c r="D191" s="33">
        <f t="shared" ref="D191:D196" si="26">D192</f>
        <v>385000</v>
      </c>
      <c r="E191" s="30">
        <f>E193</f>
        <v>127242.56</v>
      </c>
      <c r="F191" s="120">
        <f t="shared" si="25"/>
        <v>257757.44</v>
      </c>
    </row>
    <row r="192" spans="1:6" ht="26.4" x14ac:dyDescent="0.25">
      <c r="A192" s="34" t="s">
        <v>204</v>
      </c>
      <c r="B192" s="119" t="s">
        <v>120</v>
      </c>
      <c r="C192" s="98" t="s">
        <v>368</v>
      </c>
      <c r="D192" s="33">
        <f t="shared" si="26"/>
        <v>385000</v>
      </c>
      <c r="E192" s="30">
        <f>E193</f>
        <v>127242.56</v>
      </c>
      <c r="F192" s="120">
        <f t="shared" si="25"/>
        <v>257757.44</v>
      </c>
    </row>
    <row r="193" spans="1:6" ht="66" x14ac:dyDescent="0.25">
      <c r="A193" s="34" t="s">
        <v>369</v>
      </c>
      <c r="B193" s="119" t="s">
        <v>120</v>
      </c>
      <c r="C193" s="98" t="s">
        <v>370</v>
      </c>
      <c r="D193" s="33">
        <f t="shared" si="26"/>
        <v>385000</v>
      </c>
      <c r="E193" s="30">
        <f>E194</f>
        <v>127242.56</v>
      </c>
      <c r="F193" s="120">
        <f t="shared" si="25"/>
        <v>257757.44</v>
      </c>
    </row>
    <row r="194" spans="1:6" ht="145.19999999999999" x14ac:dyDescent="0.25">
      <c r="A194" s="121" t="s">
        <v>371</v>
      </c>
      <c r="B194" s="119" t="s">
        <v>120</v>
      </c>
      <c r="C194" s="98" t="s">
        <v>372</v>
      </c>
      <c r="D194" s="33">
        <f t="shared" si="26"/>
        <v>385000</v>
      </c>
      <c r="E194" s="30">
        <f>E195</f>
        <v>127242.56</v>
      </c>
      <c r="F194" s="120">
        <f t="shared" si="25"/>
        <v>257757.44</v>
      </c>
    </row>
    <row r="195" spans="1:6" ht="26.4" x14ac:dyDescent="0.25">
      <c r="A195" s="34" t="s">
        <v>373</v>
      </c>
      <c r="B195" s="119" t="s">
        <v>120</v>
      </c>
      <c r="C195" s="98" t="s">
        <v>374</v>
      </c>
      <c r="D195" s="33">
        <f t="shared" si="26"/>
        <v>385000</v>
      </c>
      <c r="E195" s="30">
        <f>E196</f>
        <v>127242.56</v>
      </c>
      <c r="F195" s="120">
        <f t="shared" si="25"/>
        <v>257757.44</v>
      </c>
    </row>
    <row r="196" spans="1:6" ht="26.4" x14ac:dyDescent="0.25">
      <c r="A196" s="34" t="s">
        <v>375</v>
      </c>
      <c r="B196" s="119" t="s">
        <v>120</v>
      </c>
      <c r="C196" s="98" t="s">
        <v>376</v>
      </c>
      <c r="D196" s="33">
        <f t="shared" si="26"/>
        <v>385000</v>
      </c>
      <c r="E196" s="30">
        <f>E197</f>
        <v>127242.56</v>
      </c>
      <c r="F196" s="120">
        <f t="shared" si="25"/>
        <v>257757.44</v>
      </c>
    </row>
    <row r="197" spans="1:6" ht="13.2" x14ac:dyDescent="0.25">
      <c r="A197" s="34" t="s">
        <v>377</v>
      </c>
      <c r="B197" s="119" t="s">
        <v>120</v>
      </c>
      <c r="C197" s="98" t="s">
        <v>378</v>
      </c>
      <c r="D197" s="33">
        <v>385000</v>
      </c>
      <c r="E197" s="30">
        <v>127242.56</v>
      </c>
      <c r="F197" s="120">
        <f t="shared" si="25"/>
        <v>257757.44</v>
      </c>
    </row>
    <row r="198" spans="1:6" ht="13.2" x14ac:dyDescent="0.25">
      <c r="A198" s="34" t="s">
        <v>379</v>
      </c>
      <c r="B198" s="119" t="s">
        <v>120</v>
      </c>
      <c r="C198" s="98" t="s">
        <v>380</v>
      </c>
      <c r="D198" s="33">
        <f t="shared" ref="D198:E201" si="27">D199</f>
        <v>50000</v>
      </c>
      <c r="E198" s="30">
        <f t="shared" si="27"/>
        <v>50000</v>
      </c>
      <c r="F198" s="120" t="str">
        <f t="shared" si="25"/>
        <v>-</v>
      </c>
    </row>
    <row r="199" spans="1:6" ht="39.6" x14ac:dyDescent="0.25">
      <c r="A199" s="34" t="s">
        <v>153</v>
      </c>
      <c r="B199" s="119" t="s">
        <v>120</v>
      </c>
      <c r="C199" s="98" t="s">
        <v>381</v>
      </c>
      <c r="D199" s="33">
        <f t="shared" si="27"/>
        <v>50000</v>
      </c>
      <c r="E199" s="30">
        <f t="shared" si="27"/>
        <v>50000</v>
      </c>
      <c r="F199" s="120" t="str">
        <f t="shared" si="25"/>
        <v>-</v>
      </c>
    </row>
    <row r="200" spans="1:6" ht="26.4" x14ac:dyDescent="0.25">
      <c r="A200" s="34" t="s">
        <v>174</v>
      </c>
      <c r="B200" s="119" t="s">
        <v>120</v>
      </c>
      <c r="C200" s="98" t="s">
        <v>382</v>
      </c>
      <c r="D200" s="33">
        <f t="shared" si="27"/>
        <v>50000</v>
      </c>
      <c r="E200" s="30">
        <f t="shared" si="27"/>
        <v>50000</v>
      </c>
      <c r="F200" s="120" t="str">
        <f t="shared" si="25"/>
        <v>-</v>
      </c>
    </row>
    <row r="201" spans="1:6" ht="79.2" x14ac:dyDescent="0.25">
      <c r="A201" s="34" t="s">
        <v>176</v>
      </c>
      <c r="B201" s="119" t="s">
        <v>120</v>
      </c>
      <c r="C201" s="98" t="s">
        <v>383</v>
      </c>
      <c r="D201" s="33">
        <f t="shared" si="27"/>
        <v>50000</v>
      </c>
      <c r="E201" s="30">
        <f t="shared" si="27"/>
        <v>50000</v>
      </c>
      <c r="F201" s="120" t="str">
        <f t="shared" si="25"/>
        <v>-</v>
      </c>
    </row>
    <row r="202" spans="1:6" ht="26.4" x14ac:dyDescent="0.25">
      <c r="A202" s="34" t="s">
        <v>373</v>
      </c>
      <c r="B202" s="119" t="s">
        <v>120</v>
      </c>
      <c r="C202" s="98" t="s">
        <v>384</v>
      </c>
      <c r="D202" s="33">
        <v>50000</v>
      </c>
      <c r="E202" s="30">
        <f>E203</f>
        <v>50000</v>
      </c>
      <c r="F202" s="120" t="str">
        <f t="shared" si="25"/>
        <v>-</v>
      </c>
    </row>
    <row r="203" spans="1:6" ht="26.4" x14ac:dyDescent="0.25">
      <c r="A203" s="34" t="s">
        <v>385</v>
      </c>
      <c r="B203" s="119" t="s">
        <v>120</v>
      </c>
      <c r="C203" s="98" t="s">
        <v>386</v>
      </c>
      <c r="D203" s="33">
        <f>D204</f>
        <v>50000</v>
      </c>
      <c r="E203" s="30">
        <f t="shared" ref="E203" si="28">E204</f>
        <v>50000</v>
      </c>
      <c r="F203" s="120" t="str">
        <f t="shared" si="25"/>
        <v>-</v>
      </c>
    </row>
    <row r="204" spans="1:6" ht="39.6" x14ac:dyDescent="0.25">
      <c r="A204" s="34" t="s">
        <v>387</v>
      </c>
      <c r="B204" s="119" t="s">
        <v>120</v>
      </c>
      <c r="C204" s="98" t="s">
        <v>388</v>
      </c>
      <c r="D204" s="33">
        <v>50000</v>
      </c>
      <c r="E204" s="30">
        <v>50000</v>
      </c>
      <c r="F204" s="120" t="str">
        <f t="shared" si="25"/>
        <v>-</v>
      </c>
    </row>
    <row r="205" spans="1:6" ht="13.2" x14ac:dyDescent="0.25">
      <c r="A205" s="34" t="s">
        <v>389</v>
      </c>
      <c r="B205" s="119" t="s">
        <v>120</v>
      </c>
      <c r="C205" s="98" t="s">
        <v>390</v>
      </c>
      <c r="D205" s="33">
        <f t="shared" ref="D205:E207" si="29">D206</f>
        <v>140000</v>
      </c>
      <c r="E205" s="30">
        <f t="shared" si="29"/>
        <v>0</v>
      </c>
      <c r="F205" s="120">
        <f t="shared" si="25"/>
        <v>140000</v>
      </c>
    </row>
    <row r="206" spans="1:6" ht="13.2" x14ac:dyDescent="0.25">
      <c r="A206" s="34" t="s">
        <v>391</v>
      </c>
      <c r="B206" s="119" t="s">
        <v>120</v>
      </c>
      <c r="C206" s="98" t="s">
        <v>392</v>
      </c>
      <c r="D206" s="33">
        <f t="shared" si="29"/>
        <v>140000</v>
      </c>
      <c r="E206" s="30">
        <f t="shared" si="29"/>
        <v>0</v>
      </c>
      <c r="F206" s="120">
        <f t="shared" si="25"/>
        <v>140000</v>
      </c>
    </row>
    <row r="207" spans="1:6" ht="39.6" x14ac:dyDescent="0.25">
      <c r="A207" s="34" t="s">
        <v>334</v>
      </c>
      <c r="B207" s="119" t="s">
        <v>120</v>
      </c>
      <c r="C207" s="98" t="s">
        <v>393</v>
      </c>
      <c r="D207" s="33">
        <f t="shared" si="29"/>
        <v>140000</v>
      </c>
      <c r="E207" s="30">
        <f t="shared" si="29"/>
        <v>0</v>
      </c>
      <c r="F207" s="120">
        <f t="shared" si="25"/>
        <v>140000</v>
      </c>
    </row>
    <row r="208" spans="1:6" ht="39.6" x14ac:dyDescent="0.25">
      <c r="A208" s="34" t="s">
        <v>394</v>
      </c>
      <c r="B208" s="119" t="s">
        <v>120</v>
      </c>
      <c r="C208" s="98" t="s">
        <v>395</v>
      </c>
      <c r="D208" s="33">
        <f>D209+D213</f>
        <v>140000</v>
      </c>
      <c r="E208" s="33">
        <f>E209+E213</f>
        <v>0</v>
      </c>
      <c r="F208" s="120">
        <f t="shared" si="25"/>
        <v>140000</v>
      </c>
    </row>
    <row r="209" spans="1:6" ht="92.4" x14ac:dyDescent="0.25">
      <c r="A209" s="121" t="s">
        <v>396</v>
      </c>
      <c r="B209" s="119" t="s">
        <v>120</v>
      </c>
      <c r="C209" s="98" t="s">
        <v>397</v>
      </c>
      <c r="D209" s="33">
        <f t="shared" ref="D209:E211" si="30">D210</f>
        <v>40000</v>
      </c>
      <c r="E209" s="30">
        <f t="shared" si="30"/>
        <v>0</v>
      </c>
      <c r="F209" s="120">
        <f t="shared" si="25"/>
        <v>40000</v>
      </c>
    </row>
    <row r="210" spans="1:6" ht="66" x14ac:dyDescent="0.25">
      <c r="A210" s="34" t="s">
        <v>133</v>
      </c>
      <c r="B210" s="119" t="s">
        <v>120</v>
      </c>
      <c r="C210" s="98" t="s">
        <v>398</v>
      </c>
      <c r="D210" s="33">
        <f t="shared" si="30"/>
        <v>40000</v>
      </c>
      <c r="E210" s="30">
        <f t="shared" si="30"/>
        <v>0</v>
      </c>
      <c r="F210" s="120">
        <f t="shared" si="25"/>
        <v>40000</v>
      </c>
    </row>
    <row r="211" spans="1:6" ht="26.4" x14ac:dyDescent="0.25">
      <c r="A211" s="34" t="s">
        <v>399</v>
      </c>
      <c r="B211" s="119" t="s">
        <v>120</v>
      </c>
      <c r="C211" s="98" t="s">
        <v>400</v>
      </c>
      <c r="D211" s="33">
        <f t="shared" si="30"/>
        <v>40000</v>
      </c>
      <c r="E211" s="30">
        <f t="shared" si="30"/>
        <v>0</v>
      </c>
      <c r="F211" s="120">
        <f t="shared" si="25"/>
        <v>40000</v>
      </c>
    </row>
    <row r="212" spans="1:6" ht="52.8" x14ac:dyDescent="0.25">
      <c r="A212" s="34" t="s">
        <v>401</v>
      </c>
      <c r="B212" s="119" t="s">
        <v>120</v>
      </c>
      <c r="C212" s="98" t="s">
        <v>402</v>
      </c>
      <c r="D212" s="33">
        <v>40000</v>
      </c>
      <c r="E212" s="30">
        <v>0</v>
      </c>
      <c r="F212" s="120">
        <f t="shared" si="25"/>
        <v>40000</v>
      </c>
    </row>
    <row r="213" spans="1:6" ht="26.4" x14ac:dyDescent="0.25">
      <c r="A213" s="34" t="s">
        <v>145</v>
      </c>
      <c r="B213" s="119" t="s">
        <v>120</v>
      </c>
      <c r="C213" s="98" t="s">
        <v>403</v>
      </c>
      <c r="D213" s="33">
        <f>D214</f>
        <v>100000</v>
      </c>
      <c r="E213" s="30">
        <f>E214</f>
        <v>0</v>
      </c>
      <c r="F213" s="120">
        <f t="shared" si="25"/>
        <v>100000</v>
      </c>
    </row>
    <row r="214" spans="1:6" ht="39.6" x14ac:dyDescent="0.25">
      <c r="A214" s="34" t="s">
        <v>147</v>
      </c>
      <c r="B214" s="119" t="s">
        <v>120</v>
      </c>
      <c r="C214" s="98" t="s">
        <v>404</v>
      </c>
      <c r="D214" s="33">
        <f>D215</f>
        <v>100000</v>
      </c>
      <c r="E214" s="30">
        <f>E215</f>
        <v>0</v>
      </c>
      <c r="F214" s="120">
        <f t="shared" si="25"/>
        <v>100000</v>
      </c>
    </row>
    <row r="215" spans="1:6" ht="13.2" x14ac:dyDescent="0.25">
      <c r="A215" s="34" t="s">
        <v>149</v>
      </c>
      <c r="B215" s="119" t="s">
        <v>120</v>
      </c>
      <c r="C215" s="98" t="s">
        <v>405</v>
      </c>
      <c r="D215" s="33">
        <v>100000</v>
      </c>
      <c r="E215" s="30">
        <v>0</v>
      </c>
      <c r="F215" s="120">
        <f t="shared" si="25"/>
        <v>100000</v>
      </c>
    </row>
    <row r="216" spans="1:6" ht="9" customHeight="1" x14ac:dyDescent="0.25">
      <c r="A216" s="126"/>
      <c r="B216" s="127"/>
      <c r="C216" s="128"/>
      <c r="D216" s="129"/>
      <c r="E216" s="127"/>
      <c r="F216" s="127"/>
    </row>
    <row r="217" spans="1:6" ht="13.5" customHeight="1" x14ac:dyDescent="0.25">
      <c r="A217" s="130" t="s">
        <v>406</v>
      </c>
      <c r="B217" s="131" t="s">
        <v>407</v>
      </c>
      <c r="C217" s="132" t="s">
        <v>121</v>
      </c>
      <c r="D217" s="35" t="s">
        <v>42</v>
      </c>
      <c r="E217" s="35">
        <v>1277519.25</v>
      </c>
      <c r="F217" s="133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">
    <cfRule type="cellIs" priority="1" stopIfTrue="1" operator="equal">
      <formula>0</formula>
    </cfRule>
  </conditionalFormatting>
  <conditionalFormatting sqref="F28 E29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DF40"/>
  <sheetViews>
    <sheetView view="pageBreakPreview" topLeftCell="C1" zoomScaleNormal="100" workbookViewId="0">
      <selection activeCell="EP14" sqref="EP14"/>
    </sheetView>
  </sheetViews>
  <sheetFormatPr defaultColWidth="0.88671875" defaultRowHeight="11.4" x14ac:dyDescent="0.2"/>
  <cols>
    <col min="1" max="2" width="0.88671875" style="21" hidden="1" customWidth="1"/>
    <col min="3" max="27" width="0.88671875" style="21" customWidth="1"/>
    <col min="28" max="28" width="7.109375" style="21" customWidth="1"/>
    <col min="29" max="50" width="0.88671875" style="21" customWidth="1"/>
    <col min="51" max="51" width="12.88671875" style="21" customWidth="1"/>
    <col min="52" max="90" width="0.88671875" style="21" customWidth="1"/>
    <col min="91" max="91" width="0.6640625" style="21" customWidth="1"/>
    <col min="92" max="92" width="4.109375" style="21" hidden="1" customWidth="1"/>
    <col min="93" max="100" width="0.88671875" style="21" customWidth="1"/>
    <col min="101" max="101" width="0.6640625" style="21" customWidth="1"/>
    <col min="102" max="102" width="0.88671875" style="21" hidden="1" customWidth="1"/>
    <col min="103" max="16384" width="0.88671875" style="21"/>
  </cols>
  <sheetData>
    <row r="1" spans="1:110" x14ac:dyDescent="0.2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5" t="s">
        <v>438</v>
      </c>
    </row>
    <row r="2" spans="1:110" s="22" customFormat="1" ht="25.5" customHeight="1" x14ac:dyDescent="0.25">
      <c r="A2" s="136"/>
      <c r="B2" s="136"/>
      <c r="C2" s="137" t="s">
        <v>439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</row>
    <row r="3" spans="1:110" ht="59.25" customHeight="1" x14ac:dyDescent="0.2">
      <c r="A3" s="139" t="s">
        <v>440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40" t="s">
        <v>441</v>
      </c>
      <c r="AD3" s="139"/>
      <c r="AE3" s="139"/>
      <c r="AF3" s="139"/>
      <c r="AG3" s="139"/>
      <c r="AH3" s="139"/>
      <c r="AI3" s="139" t="s">
        <v>442</v>
      </c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 t="s">
        <v>443</v>
      </c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 t="s">
        <v>25</v>
      </c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 t="s">
        <v>26</v>
      </c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</row>
    <row r="4" spans="1:110" s="23" customFormat="1" ht="12" customHeight="1" thickBot="1" x14ac:dyDescent="0.3">
      <c r="A4" s="141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2">
        <v>2</v>
      </c>
      <c r="AD4" s="143"/>
      <c r="AE4" s="143"/>
      <c r="AF4" s="143"/>
      <c r="AG4" s="143"/>
      <c r="AH4" s="143"/>
      <c r="AI4" s="143">
        <v>3</v>
      </c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>
        <v>4</v>
      </c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>
        <v>5</v>
      </c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>
        <v>6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</row>
    <row r="5" spans="1:110" ht="32.4" customHeight="1" x14ac:dyDescent="0.25">
      <c r="A5" s="144" t="s">
        <v>409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6"/>
      <c r="AC5" s="147" t="s">
        <v>410</v>
      </c>
      <c r="AD5" s="148"/>
      <c r="AE5" s="148"/>
      <c r="AF5" s="148"/>
      <c r="AG5" s="148"/>
      <c r="AH5" s="148"/>
      <c r="AI5" s="148" t="s">
        <v>444</v>
      </c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9">
        <f>AZ13</f>
        <v>2900000</v>
      </c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50">
        <f>BW14</f>
        <v>-1277519.25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2"/>
      <c r="CO5" s="149">
        <f>CO13</f>
        <v>4177519.25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</row>
    <row r="6" spans="1:110" ht="12" customHeight="1" x14ac:dyDescent="0.2">
      <c r="A6" s="153" t="s">
        <v>33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5"/>
      <c r="AC6" s="156" t="s">
        <v>412</v>
      </c>
      <c r="AD6" s="156"/>
      <c r="AE6" s="156"/>
      <c r="AF6" s="156"/>
      <c r="AG6" s="156"/>
      <c r="AH6" s="157"/>
      <c r="AI6" s="158" t="s">
        <v>444</v>
      </c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7"/>
      <c r="AZ6" s="159" t="s">
        <v>445</v>
      </c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1"/>
      <c r="BW6" s="159" t="s">
        <v>445</v>
      </c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1"/>
      <c r="CO6" s="159" t="s">
        <v>445</v>
      </c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1"/>
    </row>
    <row r="7" spans="1:110" ht="32.4" customHeight="1" x14ac:dyDescent="0.2">
      <c r="A7" s="162" t="s">
        <v>411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  <c r="AC7" s="165"/>
      <c r="AD7" s="165"/>
      <c r="AE7" s="165"/>
      <c r="AF7" s="165"/>
      <c r="AG7" s="165"/>
      <c r="AH7" s="166"/>
      <c r="AI7" s="167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6"/>
      <c r="AZ7" s="168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70"/>
      <c r="BW7" s="168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70"/>
      <c r="CO7" s="168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70"/>
    </row>
    <row r="8" spans="1:110" ht="12" customHeight="1" x14ac:dyDescent="0.2">
      <c r="A8" s="171" t="s">
        <v>413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3"/>
      <c r="AC8" s="158" t="s">
        <v>42</v>
      </c>
      <c r="AD8" s="156"/>
      <c r="AE8" s="156"/>
      <c r="AF8" s="156"/>
      <c r="AG8" s="156"/>
      <c r="AH8" s="157"/>
      <c r="AI8" s="158" t="s">
        <v>42</v>
      </c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5"/>
      <c r="AZ8" s="159" t="s">
        <v>445</v>
      </c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5"/>
      <c r="BW8" s="159" t="s">
        <v>445</v>
      </c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1"/>
      <c r="CO8" s="159" t="s">
        <v>445</v>
      </c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76"/>
    </row>
    <row r="9" spans="1:110" ht="12" customHeigh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9"/>
      <c r="AC9" s="180"/>
      <c r="AD9" s="181"/>
      <c r="AE9" s="181"/>
      <c r="AF9" s="181"/>
      <c r="AG9" s="181"/>
      <c r="AH9" s="182"/>
      <c r="AI9" s="183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5"/>
      <c r="AZ9" s="183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5"/>
      <c r="BW9" s="168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70"/>
      <c r="CO9" s="168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86"/>
    </row>
    <row r="10" spans="1:110" ht="29.4" customHeight="1" x14ac:dyDescent="0.25">
      <c r="A10" s="187" t="s">
        <v>414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9"/>
      <c r="AC10" s="190" t="s">
        <v>415</v>
      </c>
      <c r="AD10" s="191"/>
      <c r="AE10" s="191"/>
      <c r="AF10" s="191"/>
      <c r="AG10" s="191"/>
      <c r="AH10" s="191"/>
      <c r="AI10" s="191" t="s">
        <v>444</v>
      </c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2" t="s">
        <v>445</v>
      </c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4"/>
      <c r="BW10" s="192" t="s">
        <v>445</v>
      </c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4"/>
      <c r="CO10" s="192" t="s">
        <v>445</v>
      </c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5"/>
    </row>
    <row r="11" spans="1:110" ht="12" customHeight="1" x14ac:dyDescent="0.2">
      <c r="A11" s="153" t="s">
        <v>413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5"/>
      <c r="AC11" s="156"/>
      <c r="AD11" s="156"/>
      <c r="AE11" s="156"/>
      <c r="AF11" s="156"/>
      <c r="AG11" s="156"/>
      <c r="AH11" s="157"/>
      <c r="AI11" s="158" t="s">
        <v>42</v>
      </c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7"/>
      <c r="AZ11" s="159" t="s">
        <v>445</v>
      </c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1"/>
      <c r="BW11" s="159" t="s">
        <v>445</v>
      </c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1"/>
      <c r="CO11" s="159" t="s">
        <v>445</v>
      </c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76"/>
    </row>
    <row r="12" spans="1:110" ht="15" customHeight="1" x14ac:dyDescent="0.25">
      <c r="A12" s="177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9"/>
      <c r="AC12" s="165"/>
      <c r="AD12" s="165"/>
      <c r="AE12" s="165"/>
      <c r="AF12" s="165"/>
      <c r="AG12" s="165"/>
      <c r="AH12" s="166"/>
      <c r="AI12" s="167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6"/>
      <c r="AZ12" s="168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70"/>
      <c r="BW12" s="168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70"/>
      <c r="CO12" s="168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86"/>
    </row>
    <row r="13" spans="1:110" ht="19.5" customHeight="1" x14ac:dyDescent="0.25">
      <c r="A13" s="196" t="s">
        <v>416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8"/>
      <c r="AC13" s="190" t="s">
        <v>417</v>
      </c>
      <c r="AD13" s="191"/>
      <c r="AE13" s="191"/>
      <c r="AF13" s="191"/>
      <c r="AG13" s="191"/>
      <c r="AH13" s="191"/>
      <c r="AI13" s="199" t="s">
        <v>446</v>
      </c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190"/>
      <c r="AZ13" s="149">
        <f>AZ14</f>
        <v>2900000</v>
      </c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2">
        <f>BW14</f>
        <v>-1277519.25</v>
      </c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4"/>
      <c r="CO13" s="150">
        <f>CO14</f>
        <v>4177519.25</v>
      </c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6"/>
    </row>
    <row r="14" spans="1:110" ht="40.5" customHeight="1" x14ac:dyDescent="0.25">
      <c r="A14" s="207" t="s">
        <v>416</v>
      </c>
      <c r="B14" s="208"/>
      <c r="C14" s="209" t="s">
        <v>447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1"/>
      <c r="AC14" s="190" t="s">
        <v>417</v>
      </c>
      <c r="AD14" s="191"/>
      <c r="AE14" s="191"/>
      <c r="AF14" s="191"/>
      <c r="AG14" s="191"/>
      <c r="AH14" s="191"/>
      <c r="AI14" s="199" t="s">
        <v>448</v>
      </c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190"/>
      <c r="AZ14" s="149">
        <v>2900000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2">
        <f>BW18+BW19</f>
        <v>-1277519.25</v>
      </c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4"/>
      <c r="CO14" s="212">
        <f>AZ14-BW14</f>
        <v>4177519.25</v>
      </c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</row>
    <row r="15" spans="1:110" ht="31.2" customHeight="1" x14ac:dyDescent="0.25">
      <c r="A15" s="213" t="s">
        <v>449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4"/>
      <c r="AC15" s="190" t="s">
        <v>418</v>
      </c>
      <c r="AD15" s="191"/>
      <c r="AE15" s="191"/>
      <c r="AF15" s="191"/>
      <c r="AG15" s="191"/>
      <c r="AH15" s="191"/>
      <c r="AI15" s="199" t="s">
        <v>450</v>
      </c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190"/>
      <c r="AZ15" s="150">
        <f>AZ16</f>
        <v>-48816100</v>
      </c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2"/>
      <c r="BW15" s="202">
        <f>BW16</f>
        <v>-15143894.359999999</v>
      </c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6"/>
      <c r="CO15" s="201" t="s">
        <v>451</v>
      </c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17"/>
    </row>
    <row r="16" spans="1:110" ht="31.95" customHeight="1" thickBot="1" x14ac:dyDescent="0.3">
      <c r="A16" s="213" t="s">
        <v>452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4"/>
      <c r="AC16" s="218" t="s">
        <v>418</v>
      </c>
      <c r="AD16" s="219"/>
      <c r="AE16" s="219"/>
      <c r="AF16" s="219"/>
      <c r="AG16" s="219"/>
      <c r="AH16" s="219"/>
      <c r="AI16" s="220" t="s">
        <v>453</v>
      </c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18"/>
      <c r="AZ16" s="149">
        <f>AZ17</f>
        <v>-48816100</v>
      </c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2">
        <f>BW17</f>
        <v>-15143894.359999999</v>
      </c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6"/>
      <c r="CO16" s="222" t="s">
        <v>451</v>
      </c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3"/>
    </row>
    <row r="17" spans="1:110" ht="32.4" customHeight="1" thickBot="1" x14ac:dyDescent="0.3">
      <c r="A17" s="213" t="s">
        <v>454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14"/>
      <c r="AC17" s="218" t="s">
        <v>418</v>
      </c>
      <c r="AD17" s="219"/>
      <c r="AE17" s="219"/>
      <c r="AF17" s="219"/>
      <c r="AG17" s="219"/>
      <c r="AH17" s="219"/>
      <c r="AI17" s="224" t="s">
        <v>455</v>
      </c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6"/>
      <c r="AZ17" s="149">
        <f>AZ18</f>
        <v>-48816100</v>
      </c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2">
        <f>BW18</f>
        <v>-15143894.359999999</v>
      </c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6"/>
      <c r="CO17" s="222" t="s">
        <v>451</v>
      </c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3"/>
    </row>
    <row r="18" spans="1:110" ht="45" customHeight="1" thickBot="1" x14ac:dyDescent="0.3">
      <c r="A18" s="213" t="s">
        <v>419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14"/>
      <c r="AC18" s="218" t="s">
        <v>418</v>
      </c>
      <c r="AD18" s="219"/>
      <c r="AE18" s="219"/>
      <c r="AF18" s="219"/>
      <c r="AG18" s="219"/>
      <c r="AH18" s="219"/>
      <c r="AI18" s="224" t="s">
        <v>456</v>
      </c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6"/>
      <c r="AZ18" s="149">
        <v>-48816100</v>
      </c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27">
        <v>-15143894.359999999</v>
      </c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9"/>
      <c r="CO18" s="222" t="s">
        <v>451</v>
      </c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3"/>
    </row>
    <row r="19" spans="1:110" ht="30" customHeight="1" thickBot="1" x14ac:dyDescent="0.3">
      <c r="A19" s="213" t="s">
        <v>457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14"/>
      <c r="AC19" s="218" t="s">
        <v>420</v>
      </c>
      <c r="AD19" s="219"/>
      <c r="AE19" s="219"/>
      <c r="AF19" s="219"/>
      <c r="AG19" s="219"/>
      <c r="AH19" s="219"/>
      <c r="AI19" s="224" t="s">
        <v>458</v>
      </c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6"/>
      <c r="AZ19" s="149">
        <f>AZ20</f>
        <v>104412800</v>
      </c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30">
        <f>BW20</f>
        <v>13866375.109999999</v>
      </c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2"/>
      <c r="CO19" s="222" t="s">
        <v>451</v>
      </c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3"/>
    </row>
    <row r="20" spans="1:110" ht="31.95" customHeight="1" thickBot="1" x14ac:dyDescent="0.3">
      <c r="A20" s="213" t="s">
        <v>459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14"/>
      <c r="AC20" s="218" t="s">
        <v>420</v>
      </c>
      <c r="AD20" s="219"/>
      <c r="AE20" s="219"/>
      <c r="AF20" s="219"/>
      <c r="AG20" s="219"/>
      <c r="AH20" s="219"/>
      <c r="AI20" s="224" t="s">
        <v>460</v>
      </c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6"/>
      <c r="AZ20" s="149">
        <f>AZ21</f>
        <v>104412800</v>
      </c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30">
        <f>BW21</f>
        <v>13866375.109999999</v>
      </c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2"/>
      <c r="CO20" s="222" t="s">
        <v>451</v>
      </c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3"/>
    </row>
    <row r="21" spans="1:110" ht="36" customHeight="1" thickBot="1" x14ac:dyDescent="0.3">
      <c r="A21" s="213" t="s">
        <v>461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14"/>
      <c r="AC21" s="218" t="s">
        <v>420</v>
      </c>
      <c r="AD21" s="219"/>
      <c r="AE21" s="219"/>
      <c r="AF21" s="219"/>
      <c r="AG21" s="219"/>
      <c r="AH21" s="219"/>
      <c r="AI21" s="224" t="s">
        <v>462</v>
      </c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6"/>
      <c r="AZ21" s="149">
        <f>AZ22</f>
        <v>104412800</v>
      </c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30">
        <f>BW22</f>
        <v>13866375.109999999</v>
      </c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2"/>
      <c r="CO21" s="222" t="s">
        <v>451</v>
      </c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3"/>
    </row>
    <row r="22" spans="1:110" ht="45" customHeight="1" thickBot="1" x14ac:dyDescent="0.3">
      <c r="A22" s="233" t="s">
        <v>421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5"/>
      <c r="AC22" s="218" t="s">
        <v>420</v>
      </c>
      <c r="AD22" s="219"/>
      <c r="AE22" s="219"/>
      <c r="AF22" s="219"/>
      <c r="AG22" s="219"/>
      <c r="AH22" s="219"/>
      <c r="AI22" s="224" t="s">
        <v>463</v>
      </c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6"/>
      <c r="AZ22" s="149">
        <v>104412800</v>
      </c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30">
        <v>13866375.109999999</v>
      </c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7"/>
      <c r="CO22" s="222" t="s">
        <v>451</v>
      </c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3"/>
    </row>
    <row r="23" spans="1:110" ht="32.25" customHeight="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</row>
    <row r="24" spans="1:110" s="24" customFormat="1" ht="13.2" customHeight="1" x14ac:dyDescent="0.25">
      <c r="A24" s="238" t="s">
        <v>464</v>
      </c>
      <c r="B24" s="238" t="s">
        <v>465</v>
      </c>
      <c r="C24" s="239"/>
      <c r="D24" s="239" t="s">
        <v>466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40"/>
      <c r="AZ24" s="240"/>
      <c r="BA24" s="240"/>
      <c r="BB24" s="241" t="s">
        <v>467</v>
      </c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238"/>
      <c r="DC24" s="238"/>
      <c r="DD24" s="238"/>
      <c r="DE24" s="238"/>
      <c r="DF24" s="238"/>
    </row>
    <row r="25" spans="1:110" s="24" customFormat="1" ht="13.2" x14ac:dyDescent="0.25">
      <c r="A25" s="238"/>
      <c r="B25" s="238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0"/>
      <c r="AH25" s="240"/>
      <c r="AI25" s="240"/>
      <c r="AJ25" s="240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8"/>
      <c r="CW25" s="238"/>
      <c r="CX25" s="238"/>
      <c r="CY25" s="238"/>
      <c r="CZ25" s="238"/>
      <c r="DA25" s="238"/>
      <c r="DB25" s="238"/>
      <c r="DC25" s="238"/>
      <c r="DD25" s="238"/>
      <c r="DE25" s="238"/>
      <c r="DF25" s="238"/>
    </row>
    <row r="26" spans="1:110" s="24" customFormat="1" ht="13.2" x14ac:dyDescent="0.25">
      <c r="A26" s="238"/>
      <c r="B26" s="238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3"/>
      <c r="T26" s="243"/>
      <c r="U26" s="243"/>
      <c r="V26" s="243"/>
      <c r="W26" s="243"/>
      <c r="X26" s="243"/>
      <c r="Y26" s="243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3"/>
      <c r="AS26" s="243"/>
      <c r="AT26" s="243"/>
      <c r="AU26" s="243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3"/>
      <c r="BU26" s="243"/>
      <c r="BV26" s="243"/>
      <c r="BW26" s="243"/>
      <c r="BX26" s="243"/>
      <c r="BY26" s="243"/>
      <c r="BZ26" s="243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38"/>
      <c r="CU26" s="238"/>
      <c r="CV26" s="238"/>
      <c r="CW26" s="238"/>
      <c r="CX26" s="238"/>
      <c r="CY26" s="238"/>
      <c r="CZ26" s="238"/>
      <c r="DA26" s="238"/>
      <c r="DB26" s="238"/>
      <c r="DC26" s="238"/>
      <c r="DD26" s="238"/>
      <c r="DE26" s="238"/>
      <c r="DF26" s="238"/>
    </row>
    <row r="27" spans="1:110" s="24" customFormat="1" ht="13.2" x14ac:dyDescent="0.25">
      <c r="A27" s="238"/>
      <c r="B27" s="238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238"/>
      <c r="CP27" s="238"/>
      <c r="CQ27" s="238"/>
      <c r="CR27" s="238"/>
      <c r="CS27" s="238"/>
      <c r="CT27" s="238"/>
      <c r="CU27" s="238"/>
      <c r="CV27" s="238"/>
      <c r="CW27" s="238"/>
      <c r="CX27" s="238"/>
      <c r="CY27" s="238"/>
      <c r="CZ27" s="238"/>
      <c r="DA27" s="238"/>
      <c r="DB27" s="238"/>
      <c r="DC27" s="238"/>
      <c r="DD27" s="238"/>
      <c r="DE27" s="238"/>
      <c r="DF27" s="238"/>
    </row>
    <row r="28" spans="1:110" s="26" customFormat="1" ht="13.2" customHeight="1" x14ac:dyDescent="0.25">
      <c r="A28" s="238"/>
      <c r="B28" s="238" t="s">
        <v>468</v>
      </c>
      <c r="C28" s="245" t="s">
        <v>469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0"/>
      <c r="AZ28" s="240"/>
      <c r="BA28" s="240"/>
      <c r="BB28" s="240" t="s">
        <v>470</v>
      </c>
      <c r="BC28" s="240"/>
      <c r="BD28" s="241" t="s">
        <v>471</v>
      </c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</row>
    <row r="29" spans="1:110" s="26" customFormat="1" ht="13.2" x14ac:dyDescent="0.25">
      <c r="A29" s="238"/>
      <c r="B29" s="238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0"/>
      <c r="AS29" s="240"/>
      <c r="AT29" s="240"/>
      <c r="AU29" s="240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0"/>
      <c r="BU29" s="240"/>
      <c r="BV29" s="240" t="s">
        <v>472</v>
      </c>
      <c r="BW29" s="240"/>
      <c r="BX29" s="240"/>
      <c r="BY29" s="240"/>
      <c r="BZ29" s="240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</row>
    <row r="30" spans="1:110" s="26" customFormat="1" ht="13.2" x14ac:dyDescent="0.25">
      <c r="A30" s="238"/>
      <c r="B30" s="238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3"/>
      <c r="AS30" s="243"/>
      <c r="AT30" s="243"/>
      <c r="AU30" s="243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3"/>
      <c r="BU30" s="243"/>
      <c r="BV30" s="243"/>
      <c r="BW30" s="243"/>
      <c r="BX30" s="243"/>
      <c r="BY30" s="243"/>
      <c r="BZ30" s="243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6"/>
      <c r="DB30" s="246"/>
      <c r="DC30" s="246"/>
      <c r="DD30" s="246"/>
      <c r="DE30" s="246"/>
      <c r="DF30" s="246"/>
    </row>
    <row r="31" spans="1:110" s="26" customFormat="1" ht="13.2" customHeight="1" x14ac:dyDescent="0.25">
      <c r="A31" s="238" t="s">
        <v>473</v>
      </c>
      <c r="B31" s="238"/>
      <c r="C31" s="245" t="s">
        <v>473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0"/>
      <c r="AZ31" s="240"/>
      <c r="BA31" s="240"/>
      <c r="BB31" s="240"/>
      <c r="BC31" s="240"/>
      <c r="BD31" s="240"/>
      <c r="BE31" s="240"/>
      <c r="BF31" s="241" t="s">
        <v>474</v>
      </c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</row>
    <row r="32" spans="1:110" s="26" customFormat="1" ht="11.25" customHeight="1" x14ac:dyDescent="0.25">
      <c r="A32" s="246"/>
      <c r="B32" s="246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0"/>
      <c r="AL32" s="240"/>
      <c r="AM32" s="240"/>
      <c r="AN32" s="240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</row>
    <row r="33" spans="1:110" s="24" customFormat="1" ht="13.2" x14ac:dyDescent="0.25">
      <c r="A33" s="238"/>
      <c r="B33" s="238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7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</row>
    <row r="34" spans="1:110" s="24" customFormat="1" ht="13.2" x14ac:dyDescent="0.25">
      <c r="A34" s="53"/>
      <c r="B34" s="53"/>
      <c r="C34" s="52" t="s">
        <v>515</v>
      </c>
      <c r="D34" s="52"/>
      <c r="E34" s="52"/>
      <c r="F34" s="52"/>
      <c r="G34" s="54"/>
      <c r="H34" s="54"/>
      <c r="I34" s="25"/>
      <c r="J34" s="55" t="s">
        <v>516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4">
        <v>20</v>
      </c>
      <c r="AC34" s="54"/>
      <c r="AD34" s="54"/>
      <c r="AE34" s="54"/>
      <c r="AF34" s="56" t="s">
        <v>475</v>
      </c>
      <c r="AG34" s="56"/>
      <c r="AH34" s="56"/>
      <c r="AI34" s="25" t="s">
        <v>476</v>
      </c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</row>
    <row r="35" spans="1:110" ht="3" customHeight="1" x14ac:dyDescent="0.2"/>
    <row r="37" spans="1:110" x14ac:dyDescent="0.2">
      <c r="CH37" s="21" t="s">
        <v>477</v>
      </c>
    </row>
    <row r="38" spans="1:110" x14ac:dyDescent="0.2">
      <c r="W38" s="21" t="s">
        <v>478</v>
      </c>
      <c r="BO38" s="21" t="s">
        <v>479</v>
      </c>
    </row>
    <row r="40" spans="1:110" x14ac:dyDescent="0.2">
      <c r="AZ40" s="21">
        <v>63593</v>
      </c>
    </row>
  </sheetData>
  <mergeCells count="123">
    <mergeCell ref="C31:AX31"/>
    <mergeCell ref="BF31:CH31"/>
    <mergeCell ref="S32:AJ32"/>
    <mergeCell ref="AO32:BL32"/>
    <mergeCell ref="A34:B34"/>
    <mergeCell ref="C34:F34"/>
    <mergeCell ref="G34:H34"/>
    <mergeCell ref="J34:AA34"/>
    <mergeCell ref="AB34:AE34"/>
    <mergeCell ref="AF34:AH34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</mergeCells>
  <pageMargins left="0.35433070866141736" right="0.35433070866141736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422</v>
      </c>
      <c r="B1" t="s">
        <v>423</v>
      </c>
    </row>
    <row r="2" spans="1:2" x14ac:dyDescent="0.25">
      <c r="A2" t="s">
        <v>424</v>
      </c>
      <c r="B2" t="s">
        <v>425</v>
      </c>
    </row>
    <row r="3" spans="1:2" x14ac:dyDescent="0.25">
      <c r="A3" t="s">
        <v>426</v>
      </c>
      <c r="B3" t="s">
        <v>5</v>
      </c>
    </row>
    <row r="4" spans="1:2" x14ac:dyDescent="0.25">
      <c r="A4" t="s">
        <v>427</v>
      </c>
      <c r="B4" t="s">
        <v>428</v>
      </c>
    </row>
    <row r="5" spans="1:2" x14ac:dyDescent="0.25">
      <c r="A5" t="s">
        <v>429</v>
      </c>
      <c r="B5" t="s">
        <v>430</v>
      </c>
    </row>
    <row r="6" spans="1:2" x14ac:dyDescent="0.25">
      <c r="A6" t="s">
        <v>431</v>
      </c>
      <c r="B6" t="s">
        <v>423</v>
      </c>
    </row>
    <row r="7" spans="1:2" x14ac:dyDescent="0.25">
      <c r="A7" t="s">
        <v>432</v>
      </c>
      <c r="B7" t="s">
        <v>19</v>
      </c>
    </row>
    <row r="8" spans="1:2" x14ac:dyDescent="0.25">
      <c r="A8" t="s">
        <v>433</v>
      </c>
      <c r="B8" t="s">
        <v>19</v>
      </c>
    </row>
    <row r="9" spans="1:2" x14ac:dyDescent="0.25">
      <c r="A9" t="s">
        <v>434</v>
      </c>
      <c r="B9" t="s">
        <v>435</v>
      </c>
    </row>
    <row r="10" spans="1:2" x14ac:dyDescent="0.25">
      <c r="A10" t="s">
        <v>436</v>
      </c>
      <c r="B10" t="s">
        <v>17</v>
      </c>
    </row>
    <row r="11" spans="1:2" x14ac:dyDescent="0.25">
      <c r="A11" t="s">
        <v>437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rep:2.56.0.177</dc:description>
  <cp:lastModifiedBy>Admin</cp:lastModifiedBy>
  <cp:lastPrinted>2024-04-03T12:21:49Z</cp:lastPrinted>
  <dcterms:created xsi:type="dcterms:W3CDTF">2024-03-01T10:23:46Z</dcterms:created>
  <dcterms:modified xsi:type="dcterms:W3CDTF">2024-05-07T12:45:53Z</dcterms:modified>
</cp:coreProperties>
</file>