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2"/>
  </bookViews>
  <sheets>
    <sheet name="Доходы" sheetId="1" r:id="rId1"/>
    <sheet name="Расходы" sheetId="2" r:id="rId2"/>
    <sheet name="Источники " sheetId="3" r:id="rId3"/>
    <sheet name="_params" sheetId="4" state="hidden" r:id="rId4"/>
  </sheets>
  <externalReferences>
    <externalReference r:id="rId7"/>
  </externalReferences>
  <definedNames>
    <definedName name="APPT" localSheetId="0">'Доходы'!$A$24</definedName>
    <definedName name="APPT" localSheetId="1">'Расходы'!$A$21</definedName>
    <definedName name="FILE_NAME" localSheetId="0">'Доходы'!$H$3</definedName>
    <definedName name="FILE_NAME">#REF!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FORM_CODE">#REF!</definedName>
    <definedName name="LAST_CELL" localSheetId="0">'Доходы'!$F$83</definedName>
    <definedName name="LAST_CELL" localSheetId="1">'Расходы'!#REF!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'Доходы'!$A$83</definedName>
    <definedName name="REND_1" localSheetId="1">'Расходы'!$A$189</definedName>
    <definedName name="SIGN" localSheetId="0">'Доходы'!$A$23:$D$25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Area" localSheetId="2">'Источники '!$A$1:$DF$35</definedName>
  </definedNames>
  <calcPr fullCalcOnLoad="1"/>
</workbook>
</file>

<file path=xl/sharedStrings.xml><?xml version="1.0" encoding="utf-8"?>
<sst xmlns="http://schemas.openxmlformats.org/spreadsheetml/2006/main" count="909" uniqueCount="513">
  <si>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</si>
  <si>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</si>
  <si>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</si>
  <si>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</si>
  <si>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</si>
  <si>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</si>
  <si>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</si>
  <si>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</si>
  <si>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</si>
  <si>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</si>
  <si>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</si>
  <si>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</si>
  <si>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</si>
  <si>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</si>
  <si>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Киселевского сельского поселения</t>
  </si>
  <si>
    <t>04228119</t>
  </si>
  <si>
    <t>951</t>
  </si>
  <si>
    <t>60626425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</si>
  <si>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</si>
  <si>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</si>
  <si>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</si>
  <si>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</si>
  <si>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</si>
  <si>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</si>
  <si>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</si>
  <si>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</si>
  <si>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</si>
  <si>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</si>
  <si>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</si>
  <si>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</si>
  <si>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</si>
  <si>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</si>
  <si>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</si>
  <si>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</si>
  <si>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</si>
  <si>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</si>
  <si>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</si>
  <si>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</si>
  <si>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</si>
  <si>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</si>
  <si>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</si>
  <si>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</si>
  <si>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</si>
  <si>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</si>
  <si>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</si>
  <si>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</si>
  <si>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</si>
  <si>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</si>
  <si>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</si>
  <si>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</si>
  <si>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</si>
  <si>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</si>
  <si>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</si>
  <si>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</si>
  <si>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</si>
  <si>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</si>
  <si>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</si>
  <si>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</si>
  <si>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</si>
  <si>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</si>
  <si>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</si>
  <si>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</si>
  <si>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</si>
  <si>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</si>
  <si>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</si>
  <si>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</si>
  <si>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</si>
  <si>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</si>
  <si>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</si>
  <si>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</si>
  <si>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</si>
  <si>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</si>
  <si>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</si>
  <si>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</si>
  <si>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</si>
  <si>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</si>
  <si>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</si>
  <si>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</si>
  <si>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</si>
  <si>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</si>
  <si>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</si>
  <si>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</si>
  <si>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</si>
  <si>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</si>
  <si>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</si>
  <si>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</si>
  <si>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</si>
  <si>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</si>
  <si>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</si>
  <si>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</si>
  <si>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</si>
  <si>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</si>
  <si>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</si>
  <si>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</si>
  <si>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</si>
  <si>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</si>
  <si>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</si>
  <si>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</si>
  <si>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</si>
  <si>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</si>
  <si>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</si>
  <si>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</si>
  <si>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</si>
  <si>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</si>
  <si>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Госпошлина</t>
  </si>
  <si>
    <t>000 10804020011000110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</si>
  <si>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</si>
  <si>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</si>
  <si>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</si>
  <si>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</si>
  <si>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</si>
  <si>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</si>
  <si>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</si>
  <si>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</si>
  <si>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</si>
  <si>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</si>
  <si>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</si>
  <si>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</si>
  <si>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</si>
  <si>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</si>
  <si>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</si>
  <si>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</si>
  <si>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</si>
  <si>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</si>
  <si>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</si>
  <si>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</si>
  <si>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</si>
  <si>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</si>
  <si>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</si>
  <si>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</si>
  <si>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</si>
  <si>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</si>
  <si>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</si>
  <si>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</si>
  <si>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</si>
  <si>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</si>
  <si>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</si>
  <si>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</si>
  <si>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</si>
  <si>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</si>
  <si>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</si>
  <si>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</si>
  <si>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</si>
  <si>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</si>
  <si>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</si>
  <si>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</si>
  <si>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</si>
  <si>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</si>
  <si>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</si>
  <si>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</si>
  <si>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</si>
  <si>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</si>
  <si>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</si>
  <si>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</si>
  <si>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</si>
  <si>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</si>
  <si>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</si>
  <si>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</si>
  <si>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</si>
  <si>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</si>
  <si>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</si>
  <si>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</si>
  <si>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</si>
  <si>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</si>
  <si>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</si>
  <si>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</si>
  <si>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</si>
  <si>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</si>
  <si>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</si>
  <si>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Киселевского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</si>
  <si>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</si>
  <si>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</si>
  <si>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</si>
  <si>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Киселевского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Киселевского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</si>
  <si>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</si>
  <si>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</si>
  <si>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</si>
  <si>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</si>
  <si>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</si>
  <si>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</si>
  <si>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</si>
  <si>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</si>
  <si>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</si>
  <si>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</si>
  <si>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</si>
  <si>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деятельности органа местного самоуправления Киселевского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Киселевского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</si>
  <si>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</si>
  <si>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</si>
  <si>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</si>
  <si>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</si>
  <si>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</si>
  <si>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</si>
  <si>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</si>
  <si>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</si>
  <si>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</si>
  <si>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Киселевского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</si>
  <si>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</si>
  <si>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</si>
  <si>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</si>
  <si>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</si>
  <si>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</si>
  <si>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</si>
  <si>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</si>
  <si>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</si>
  <si>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</si>
  <si>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</si>
  <si>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</si>
  <si>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</si>
  <si>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</si>
  <si>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Киселевского сельского поселения на финансовое обеспечение непредвиденных расходов в рамках непрограммных расходов органа местного самоуправления Киселевского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</si>
  <si>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</si>
  <si>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</si>
  <si>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</si>
  <si>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</si>
  <si>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</si>
  <si>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</si>
  <si>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</si>
  <si>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</si>
  <si>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</si>
  <si>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</si>
  <si>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</si>
  <si>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</si>
  <si>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</si>
  <si>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</si>
  <si>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</si>
  <si>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</si>
  <si>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</si>
  <si>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</si>
  <si>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</si>
  <si>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951 0113 0200000000 000 </t>
  </si>
  <si>
    <t>Подпрограмма «Профилактика терроризма и экстремизма»</t>
  </si>
  <si>
    <t xml:space="preserve">951 0113 0230000000 000 </t>
  </si>
  <si>
    <t>Расходы на информационно – пропагандист-ское противодействие терроризму и экстре-мизму на территории поселения в рамках подпрограммы «Профилактика терроризма и экстремизма» муниципальной программы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</si>
  <si>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951 0113 0230020240 000 </t>
  </si>
  <si>
    <t xml:space="preserve">951 0113 0230020240 200 </t>
  </si>
  <si>
    <t xml:space="preserve">951 0113 0230020240 240 </t>
  </si>
  <si>
    <t xml:space="preserve">951 0113 0230020240 244 </t>
  </si>
  <si>
    <t>Муниципальная программа Киселевского сельского поселения «Муниципальная политика»</t>
  </si>
  <si>
    <t xml:space="preserve">951 0113 0300000000 000 </t>
  </si>
  <si>
    <t>Подпрограмма «Развитие муниципального управления и муниципальной службы в Киселевском сельском поселении»</t>
  </si>
  <si>
    <t xml:space="preserve">951 0113 0310000000 000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</si>
  <si>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политика»</t>
  </si>
  <si>
    <t xml:space="preserve">951 0113 0310020030 000 </t>
  </si>
  <si>
    <t xml:space="preserve">951 0113 0310020030 800 </t>
  </si>
  <si>
    <t xml:space="preserve">951 0113 0310020030 850 </t>
  </si>
  <si>
    <t>Уплата иных платежей</t>
  </si>
  <si>
    <t xml:space="preserve">951 0113 0310020030 853 </t>
  </si>
  <si>
    <t>Подпрограмма «Обеспечение реализации муниципальной программы Киселевского сельского поселения «Муниципальная политика»</t>
  </si>
  <si>
    <t xml:space="preserve">951 0113 0320000000 000 </t>
  </si>
  <si>
    <t>Расходы на официальную публикацию нормативно-правовых актов, проектов и иных информационных материалов в средствах массовой информации Киселевского сельского поселения в рамках подпрограммы «Обеспечение реализации муниципальной программы Киселевского сельского поселения «Муниципальная политика» муниципальной программы Киселевского сельского поселения «Муниципальная политика»</t>
  </si>
  <si>
    <t xml:space="preserve">951 0113 0320020160 000 </t>
  </si>
  <si>
    <t xml:space="preserve">951 0113 0320020160 200 </t>
  </si>
  <si>
    <t xml:space="preserve">951 0113 0320020160 240 </t>
  </si>
  <si>
    <t xml:space="preserve">951 0113 0320020160 244 </t>
  </si>
  <si>
    <t xml:space="preserve">951 0113 9900000000 000 </t>
  </si>
  <si>
    <t xml:space="preserve">951 0113 9990000000 000 </t>
  </si>
  <si>
    <t>Расходы по оценке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</si>
  <si>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951 0113 9990020420 000 </t>
  </si>
  <si>
    <t xml:space="preserve">951 0113 9990020420 200 </t>
  </si>
  <si>
    <t xml:space="preserve">951 0113 9990020420 240 </t>
  </si>
  <si>
    <t xml:space="preserve">951 0113 9990020420 244 </t>
  </si>
  <si>
    <t>Реализация направления расходов по иным непро-граммным расходам в рамках непрограммных рас-ходов органа местного самоуправления Киселевского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</si>
  <si>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</si>
  <si>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</si>
  <si>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</si>
  <si>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</si>
  <si>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</si>
  <si>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</si>
  <si>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</si>
  <si>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</si>
  <si>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</si>
  <si>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</si>
  <si>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</si>
  <si>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</si>
  <si>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</si>
  <si>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</si>
  <si>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</si>
  <si>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</si>
  <si>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</si>
  <si>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</si>
  <si>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951 0310 0000000000 000 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</si>
  <si>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</si>
  <si>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</si>
  <si>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</si>
  <si>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повышению уровня пожарной безопасности населения и территории в рамках подпрограммы «Пожарная безопасность» муниципальной программы Киселевского сельского поселения «Обеспечение пожарной без-опасности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</si>
  <si>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951 0310 0210020090 000 </t>
  </si>
  <si>
    <t xml:space="preserve">951 0310 0210020090 200 </t>
  </si>
  <si>
    <t xml:space="preserve">951 0310 0210020090 240 </t>
  </si>
  <si>
    <t xml:space="preserve">951 0310 0210020090 244 </t>
  </si>
  <si>
    <t>Подпрограмма «Обеспечение безопасности на водных объектах»</t>
  </si>
  <si>
    <t xml:space="preserve">951 0310 0220000000 000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</si>
  <si>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</si>
  <si>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951 0310 0220020130 000 </t>
  </si>
  <si>
    <t xml:space="preserve">951 0310 0220020130 200 </t>
  </si>
  <si>
    <t xml:space="preserve">951 0310 0220020130 240 </t>
  </si>
  <si>
    <t xml:space="preserve">951 0310 0220020130 244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</si>
  <si>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</si>
  <si>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</si>
  <si>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</si>
  <si>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</si>
  <si>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951 0406 9900000000 000 </t>
  </si>
  <si>
    <t xml:space="preserve">951 0406 9990000000 000 </t>
  </si>
  <si>
    <t>Расходы на выплату страховых премий по договорам обязательного страхования гражданской ответственности владельца опасного объекта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</si>
  <si>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951 0406 9990020430 000 </t>
  </si>
  <si>
    <t xml:space="preserve">951 0406 9990020430 200 </t>
  </si>
  <si>
    <t xml:space="preserve">951 0406 9990020430 240 </t>
  </si>
  <si>
    <t xml:space="preserve">951 0406 9990020430 244 </t>
  </si>
  <si>
    <t>Дорожное хозяйство (дорожные фонды)</t>
  </si>
  <si>
    <t xml:space="preserve">951 0409 0000000000 000 </t>
  </si>
  <si>
    <t>Муниципальная программа Киселевского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</si>
  <si>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</si>
  <si>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Киселевского сельского поселения»</t>
  </si>
  <si>
    <t xml:space="preserve">951 0409 0410000000 000 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</si>
  <si>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</si>
  <si>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</si>
  <si>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</si>
  <si>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</si>
  <si>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</si>
  <si>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</si>
  <si>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</si>
  <si>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</si>
  <si>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</si>
  <si>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951 0412 9990020420 000 </t>
  </si>
  <si>
    <t xml:space="preserve">951 0412 9990020420 200 </t>
  </si>
  <si>
    <t xml:space="preserve">951 0412 9990020420 240 </t>
  </si>
  <si>
    <t xml:space="preserve">951 0412 9990020420 244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</si>
  <si>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</si>
  <si>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</si>
  <si>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</si>
  <si>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</si>
  <si>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</si>
  <si>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951 0502 0500000000 000 </t>
  </si>
  <si>
    <t>Подпрограмма «Развитие жилищно-коммунального хозяйства  Киселевского сельского поселения»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</si>
  <si>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</si>
  <si>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</si>
  <si>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951 0502 0510020260 000 </t>
  </si>
  <si>
    <t xml:space="preserve">951 0502 0510020260 200 </t>
  </si>
  <si>
    <t xml:space="preserve">951 0502 0510020260 240 </t>
  </si>
  <si>
    <t xml:space="preserve">951 0502 0510020260 244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</si>
  <si>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 Развитие жилищно-коммунального хозяйства Киселевского сельского поселения "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</si>
  <si>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</si>
  <si>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</si>
  <si>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</si>
  <si>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</si>
  <si>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</si>
  <si>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</si>
  <si>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</si>
  <si>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</si>
  <si>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</si>
  <si>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Киселевского сельского поселения»</t>
  </si>
  <si>
    <t xml:space="preserve">951 0503 0520000000 000 </t>
  </si>
  <si>
    <t>Расходы по организации уличного освещения, содержание и ремонт объектов уличного освещения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</si>
  <si>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951 0503 0520020280 000 </t>
  </si>
  <si>
    <t xml:space="preserve">951 0503 0520020280 200 </t>
  </si>
  <si>
    <t xml:space="preserve">951 0503 0520020280 240 </t>
  </si>
  <si>
    <t xml:space="preserve">951 0503 0520020280 244 </t>
  </si>
  <si>
    <t xml:space="preserve">951 0503 0520020280 247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</si>
  <si>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</si>
  <si>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951 0503 0520020290 000 </t>
  </si>
  <si>
    <t xml:space="preserve">951 0503 0520020290 200 </t>
  </si>
  <si>
    <t xml:space="preserve">951 0503 0520020290 240 </t>
  </si>
  <si>
    <t xml:space="preserve">951 0503 0520020290 244 </t>
  </si>
  <si>
    <t>Расходы по содержанию и ремонту объектов благоустройства и мест общего пользования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</si>
  <si>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</si>
  <si>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</si>
  <si>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</si>
  <si>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</si>
  <si>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</si>
  <si>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</si>
  <si>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</si>
  <si>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</si>
  <si>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Киселевского сельского поселения «Развитие культуры, физической культуры и спорта»</t>
  </si>
  <si>
    <t xml:space="preserve">951 0801 0600000000 000 </t>
  </si>
  <si>
    <t>Подпрограмма "Организация досуга"</t>
  </si>
  <si>
    <t xml:space="preserve">951 0801 0610000000 000 </t>
  </si>
  <si>
    <t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</si>
  <si>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</si>
  <si>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</si>
  <si>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</si>
  <si>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</si>
  <si>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</si>
  <si>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</si>
  <si>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</si>
  <si>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 xml:space="preserve">951 0801 06100L5766 000 </t>
  </si>
  <si>
    <t xml:space="preserve">951 0801 06100L5766 200 </t>
  </si>
  <si>
    <t xml:space="preserve">951 0801 06100L5766 240 </t>
  </si>
  <si>
    <t xml:space="preserve">951 0801 06100L5766 244 </t>
  </si>
  <si>
    <t>Капитальные вложения в объекты государственной (муниципальной) собственности</t>
  </si>
  <si>
    <t xml:space="preserve">951 0801 06100L5766 400 </t>
  </si>
  <si>
    <t>Бюджетные инвестиции</t>
  </si>
  <si>
    <t xml:space="preserve">951 0801 06100L5766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</si>
  <si>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</si>
  <si>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06100L5766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</si>
  <si>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</si>
  <si>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</si>
  <si>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</si>
  <si>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</si>
  <si>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951 1001 0300000000 000 </t>
  </si>
  <si>
    <t>Подпрограмма « 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t>
  </si>
  <si>
    <t xml:space="preserve">951 1001 0330000000 000 </t>
  </si>
  <si>
    <t>Расходы на социальную поддержку лиц из числа муниципальных служащих Киселевского сельского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 муниципальной программы Киселевского сельского поселения «Муниципальная политика"</t>
  </si>
  <si>
    <t xml:space="preserve">951 1001 0330011020 000 </t>
  </si>
  <si>
    <t>Социальное обеспечение и иные выплаты населению</t>
  </si>
  <si>
    <t xml:space="preserve">951 1001 0330011020 300 </t>
  </si>
  <si>
    <t>Публичные нормативные социальные выплаты гражданам</t>
  </si>
  <si>
    <t xml:space="preserve">951 1001 0330011020 310 </t>
  </si>
  <si>
    <t>Иные пенсии, социальные доплаты к пенсиям</t>
  </si>
  <si>
    <t xml:space="preserve">951 1001 0330011020 312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</si>
  <si>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</si>
  <si>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</si>
  <si>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</si>
  <si>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</si>
  <si>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951 1003 9910090300 000 </t>
  </si>
  <si>
    <t xml:space="preserve">951 1003 9910090300 300 </t>
  </si>
  <si>
    <t>Социальные выплаты гражданам, кроме публичных нормативных социальных выплат</t>
  </si>
  <si>
    <t xml:space="preserve">951 1003 9910090300 320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</si>
  <si>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</si>
  <si>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951 1003 9910090300 321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</si>
  <si>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</si>
  <si>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</si>
  <si>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</si>
  <si>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</si>
  <si>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</si>
  <si>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массовой физической культуры и спорта Киселевского сельского поселения»</t>
  </si>
  <si>
    <t xml:space="preserve">951 1102 0620000000 000 </t>
  </si>
  <si>
    <t>Мероприятия по развитию физической куль-туры и спорта Киселевского сельского поселения в рамках подпрограммы «Развитие массовой физической культуры и спорта Киселевского сельского поселения» муниципальной программы Киселевского сельского поселения «Развитие культуры, физической культуры и спорта»</t>
  </si>
  <si>
    <t xml:space="preserve">951 1102 0620020340 000 </t>
  </si>
  <si>
    <t xml:space="preserve">951 1102 0620020340 200 </t>
  </si>
  <si>
    <t xml:space="preserve">951 1102 0620020340 240 </t>
  </si>
  <si>
    <t xml:space="preserve">951 1102 0620020340 244 </t>
  </si>
  <si>
    <t>Результат исполнения бюджета (дефицит / профицит)</t>
  </si>
  <si>
    <t>450</t>
  </si>
  <si>
    <t xml:space="preserve">x                    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</si>
  <si>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</si>
  <si>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</si>
  <si>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</si>
  <si>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</si>
  <si>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</si>
  <si>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</si>
  <si>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</si>
  <si>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</si>
  <si>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</si>
  <si>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</si>
  <si>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</si>
  <si>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</si>
  <si>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</si>
  <si>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</si>
  <si>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</si>
  <si>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</si>
  <si>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Доходы/PERIOD</t>
  </si>
  <si>
    <t>на 1 января 2023 г.</t>
  </si>
  <si>
    <t>МО Киселевское сельское поселение Красносулинского района</t>
  </si>
  <si>
    <t>Форма 0503117 с. 3</t>
  </si>
  <si>
    <t>3. Источники финансирования дефицита бюджета</t>
  </si>
  <si>
    <t>Наименование показателя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</si>
  <si>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</si>
  <si>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</si>
  <si>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</si>
  <si>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Источники финансирования дефицита бюджета - всего</t>
  </si>
  <si>
    <t>500</t>
  </si>
  <si>
    <t>Х</t>
  </si>
  <si>
    <t>520</t>
  </si>
  <si>
    <t>_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</si>
  <si>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</si>
  <si>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</si>
  <si>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</si>
  <si>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</si>
  <si>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</si>
  <si>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</si>
  <si>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000  01 00 00 00 00 0000 000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</si>
  <si>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</si>
  <si>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</si>
  <si>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бюджетов,всего</t>
  </si>
  <si>
    <t>710</t>
  </si>
  <si>
    <t>000  01 05 00 00 00 0000 500</t>
  </si>
  <si>
    <t>х</t>
  </si>
  <si>
    <t>Увеличение прочих остатков средств бюджетов</t>
  </si>
  <si>
    <t>000  01 05 02 00 00 0000 500</t>
  </si>
  <si>
    <t>Увеличение прочих остатков денежных средств бюджетов</t>
  </si>
  <si>
    <t>000  01 05 02 01 00 0000 510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</si>
  <si>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</si>
  <si>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</si>
  <si>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бюджетов,всего</t>
  </si>
  <si>
    <t>720</t>
  </si>
  <si>
    <t>000  01 05 00 00 00 0000 600</t>
  </si>
  <si>
    <t>Уменьшение прочих остатков средств бюджетов</t>
  </si>
  <si>
    <t>000  01 05 02 00 00 0000 600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</si>
  <si>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</si>
  <si>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</si>
  <si>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</si>
  <si>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000  01 05 02 01 10 0000 610</t>
  </si>
  <si>
    <t xml:space="preserve"> И.о.Главы Киселевского сельского поселения</t>
  </si>
  <si>
    <t xml:space="preserve"> Глава Администрации Киселевского сльского поселения</t>
  </si>
  <si>
    <t>Глава Администрации Киселевского сельского поселения</t>
  </si>
  <si>
    <t>Каралкин О.И.</t>
  </si>
  <si>
    <t>Начальник</t>
  </si>
  <si>
    <t>Начальник сектора экономики и финансов</t>
  </si>
  <si>
    <t xml:space="preserve">                  Муругова Н.Ю.</t>
  </si>
  <si>
    <t xml:space="preserve">   Муругова Н.Ю.</t>
  </si>
  <si>
    <t xml:space="preserve"> </t>
  </si>
  <si>
    <t>Ведущий специалист,главный бухгалтер</t>
  </si>
  <si>
    <t>Самарская В.И.</t>
  </si>
  <si>
    <t xml:space="preserve"> г.</t>
  </si>
  <si>
    <t>,,,,,,,,,,,,,,,,,,,,,,,,,,,,</t>
  </si>
  <si>
    <t>,,,,,,,,,,,,,,,,,,,,,,,,,,,,,,,,,,,,,,,,,,,,,,,,,,,,,,,,,,,,,,,,,,,,,,,,,,,,,,,,,,,,,,</t>
  </si>
  <si>
    <t>,,,,,,,,,,,,,,,,,,,,,,,,,,,,,,,,,,,,,,,</t>
  </si>
  <si>
    <t>27</t>
  </si>
  <si>
    <t>января</t>
  </si>
  <si>
    <t>23</t>
  </si>
  <si>
    <t xml:space="preserve">Расходы на осуществление первичного воинского учета органами местного самоуправления поселе-ний, муниципальных и городских округов  по иным непрограммным  расходам  в рамках непрограммных расходов органа местного самоуправления Киселевского сельского поселения 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</si>
  <si>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</si>
  <si>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обеспечение комплексного развития сельских территорий в рамках подпрограммы «Ор-ганизация досуга» муниципальной программы Киселевского сельского поселения «Развитие культуры, физической культуры и спорта»</t>
  </si>
  <si>
    <r>
      <t>Единица измерения:месячная,квартальная,</t>
    </r>
    <r>
      <rPr>
        <u val="single"/>
        <sz val="8"/>
        <rFont val="Arial Cyr"/>
        <family val="0"/>
      </rPr>
      <t>годовая</t>
    </r>
    <r>
      <rPr>
        <sz val="8"/>
        <rFont val="Arial Cyr"/>
        <family val="0"/>
      </rPr>
      <t xml:space="preserve"> руб.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</si>
</sst>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8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thin"/>
      <top style="hair"/>
      <bottom style="hair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vertical="center" wrapText="1"/>
      <protection/>
    </xf>
    <xf numFmtId="49" fontId="2" fillId="0" borderId="21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5" xfId="0" applyNumberFormat="1" applyFont="1" applyBorder="1" applyAlignment="1" applyProtection="1">
      <alignment horizontal="center" wrapText="1"/>
      <protection/>
    </xf>
    <xf numFmtId="49" fontId="4" fillId="0" borderId="26" xfId="0" applyNumberFormat="1" applyFont="1" applyBorder="1" applyAlignment="1" applyProtection="1">
      <alignment horizontal="center"/>
      <protection/>
    </xf>
    <xf numFmtId="4" fontId="4" fillId="0" borderId="27" xfId="0" applyNumberFormat="1" applyFont="1" applyBorder="1" applyAlignment="1" applyProtection="1">
      <alignment horizontal="right"/>
      <protection/>
    </xf>
    <xf numFmtId="4" fontId="4" fillId="0" borderId="28" xfId="0" applyNumberFormat="1" applyFont="1" applyBorder="1" applyAlignment="1" applyProtection="1">
      <alignment horizontal="right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30" xfId="0" applyNumberFormat="1" applyFont="1" applyBorder="1" applyAlignment="1" applyProtection="1">
      <alignment horizontal="center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4" fillId="0" borderId="23" xfId="0" applyNumberFormat="1" applyFont="1" applyBorder="1" applyAlignment="1" applyProtection="1">
      <alignment horizontal="center"/>
      <protection/>
    </xf>
    <xf numFmtId="4" fontId="4" fillId="0" borderId="34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49" fontId="3" fillId="0" borderId="35" xfId="0" applyNumberFormat="1" applyFont="1" applyBorder="1" applyAlignment="1" applyProtection="1">
      <alignment horizontal="left" wrapText="1"/>
      <protection/>
    </xf>
    <xf numFmtId="49" fontId="3" fillId="0" borderId="36" xfId="0" applyNumberFormat="1" applyFont="1" applyBorder="1" applyAlignment="1" applyProtection="1">
      <alignment horizontal="left" wrapText="1"/>
      <protection/>
    </xf>
    <xf numFmtId="49" fontId="3" fillId="0" borderId="37" xfId="0" applyNumberFormat="1" applyFont="1" applyBorder="1" applyAlignment="1" applyProtection="1">
      <alignment horizontal="left" wrapText="1"/>
      <protection/>
    </xf>
    <xf numFmtId="181" fontId="3" fillId="0" borderId="37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23" xfId="0" applyNumberFormat="1" applyFont="1" applyBorder="1" applyAlignment="1" applyProtection="1">
      <alignment horizontal="center"/>
      <protection/>
    </xf>
    <xf numFmtId="4" fontId="5" fillId="0" borderId="34" xfId="0" applyNumberFormat="1" applyFont="1" applyBorder="1" applyAlignment="1" applyProtection="1">
      <alignment horizontal="right"/>
      <protection/>
    </xf>
    <xf numFmtId="4" fontId="5" fillId="0" borderId="23" xfId="0" applyNumberFormat="1" applyFont="1" applyBorder="1" applyAlignment="1" applyProtection="1">
      <alignment horizontal="right"/>
      <protection/>
    </xf>
    <xf numFmtId="4" fontId="5" fillId="0" borderId="24" xfId="0" applyNumberFormat="1" applyFont="1" applyBorder="1" applyAlignment="1" applyProtection="1">
      <alignment horizontal="right"/>
      <protection/>
    </xf>
    <xf numFmtId="0" fontId="4" fillId="0" borderId="29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right"/>
      <protection/>
    </xf>
    <xf numFmtId="0" fontId="4" fillId="0" borderId="31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49" fontId="4" fillId="0" borderId="28" xfId="0" applyNumberFormat="1" applyFont="1" applyBorder="1" applyAlignment="1" applyProtection="1">
      <alignment horizontal="center" wrapText="1"/>
      <protection/>
    </xf>
    <xf numFmtId="4" fontId="4" fillId="0" borderId="26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49" fontId="4" fillId="0" borderId="40" xfId="0" applyNumberFormat="1" applyFont="1" applyBorder="1" applyAlignment="1" applyProtection="1">
      <alignment horizontal="center" wrapText="1"/>
      <protection/>
    </xf>
    <xf numFmtId="49" fontId="4" fillId="0" borderId="41" xfId="0" applyNumberFormat="1" applyFont="1" applyBorder="1" applyAlignment="1" applyProtection="1">
      <alignment horizontal="center"/>
      <protection/>
    </xf>
    <xf numFmtId="4" fontId="4" fillId="0" borderId="42" xfId="0" applyNumberFormat="1" applyFont="1" applyBorder="1" applyAlignment="1" applyProtection="1">
      <alignment horizontal="right"/>
      <protection/>
    </xf>
    <xf numFmtId="4" fontId="4" fillId="0" borderId="43" xfId="0" applyNumberFormat="1" applyFont="1" applyBorder="1" applyAlignment="1" applyProtection="1">
      <alignment horizontal="right"/>
      <protection/>
    </xf>
    <xf numFmtId="49" fontId="6" fillId="0" borderId="37" xfId="0" applyNumberFormat="1" applyFont="1" applyBorder="1" applyAlignment="1" applyProtection="1">
      <alignment horizontal="left" wrapText="1"/>
      <protection/>
    </xf>
    <xf numFmtId="0" fontId="3" fillId="0" borderId="36" xfId="0" applyFont="1" applyBorder="1" applyAlignment="1" applyProtection="1">
      <alignment/>
      <protection/>
    </xf>
    <xf numFmtId="181" fontId="3" fillId="0" borderId="35" xfId="0" applyNumberFormat="1" applyFont="1" applyBorder="1" applyAlignment="1" applyProtection="1">
      <alignment horizontal="left" wrapText="1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0" fontId="7" fillId="0" borderId="0" xfId="52" applyFont="1">
      <alignment/>
      <protection/>
    </xf>
    <xf numFmtId="0" fontId="8" fillId="0" borderId="0" xfId="52" applyFont="1" applyAlignment="1">
      <alignment horizontal="right"/>
      <protection/>
    </xf>
    <xf numFmtId="0" fontId="9" fillId="0" borderId="44" xfId="52" applyFont="1" applyBorder="1" applyAlignment="1">
      <alignment horizontal="center" vertical="center"/>
      <protection/>
    </xf>
    <xf numFmtId="0" fontId="10" fillId="0" borderId="0" xfId="52" applyFont="1">
      <alignment/>
      <protection/>
    </xf>
    <xf numFmtId="0" fontId="7" fillId="0" borderId="0" xfId="52" applyFont="1" applyAlignment="1">
      <alignment vertical="top"/>
      <protection/>
    </xf>
    <xf numFmtId="0" fontId="0" fillId="0" borderId="45" xfId="52" applyFont="1" applyBorder="1">
      <alignment/>
      <protection/>
    </xf>
    <xf numFmtId="0" fontId="0" fillId="0" borderId="46" xfId="52" applyFont="1" applyBorder="1">
      <alignment/>
      <protection/>
    </xf>
    <xf numFmtId="0" fontId="8" fillId="0" borderId="0" xfId="52" applyFont="1">
      <alignment/>
      <protection/>
    </xf>
    <xf numFmtId="0" fontId="0" fillId="0" borderId="0" xfId="52" applyFont="1" applyAlignment="1">
      <alignment horizontal="left"/>
      <protection/>
    </xf>
    <xf numFmtId="0" fontId="0" fillId="0" borderId="0" xfId="52" applyFont="1">
      <alignment/>
      <protection/>
    </xf>
    <xf numFmtId="0" fontId="0" fillId="0" borderId="0" xfId="52" applyFont="1" applyAlignment="1">
      <alignment horizontal="center" vertical="top"/>
      <protection/>
    </xf>
    <xf numFmtId="0" fontId="12" fillId="0" borderId="0" xfId="52" applyFont="1" applyAlignment="1">
      <alignment horizontal="center" vertical="top"/>
      <protection/>
    </xf>
    <xf numFmtId="0" fontId="12" fillId="0" borderId="0" xfId="52" applyFont="1">
      <alignment/>
      <protection/>
    </xf>
    <xf numFmtId="0" fontId="0" fillId="0" borderId="0" xfId="52" applyFont="1" applyAlignment="1">
      <alignment vertical="top"/>
      <protection/>
    </xf>
    <xf numFmtId="49" fontId="3" fillId="33" borderId="35" xfId="0" applyNumberFormat="1" applyFont="1" applyFill="1" applyBorder="1" applyAlignment="1" applyProtection="1">
      <alignment horizontal="left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4" xfId="0" applyNumberFormat="1" applyFont="1" applyBorder="1" applyAlignment="1" applyProtection="1">
      <alignment horizontal="left" wrapText="1"/>
      <protection/>
    </xf>
    <xf numFmtId="49" fontId="3" fillId="0" borderId="44" xfId="0" applyNumberFormat="1" applyFont="1" applyBorder="1" applyAlignment="1" applyProtection="1">
      <alignment wrapText="1"/>
      <protection/>
    </xf>
    <xf numFmtId="49" fontId="3" fillId="0" borderId="52" xfId="0" applyNumberFormat="1" applyFont="1" applyBorder="1" applyAlignment="1" applyProtection="1">
      <alignment horizontal="left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49" fontId="2" fillId="0" borderId="47" xfId="0" applyNumberFormat="1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0" fontId="9" fillId="0" borderId="44" xfId="52" applyFont="1" applyBorder="1" applyAlignment="1">
      <alignment horizontal="center" vertical="center" wrapText="1"/>
      <protection/>
    </xf>
    <xf numFmtId="0" fontId="3" fillId="0" borderId="44" xfId="52" applyBorder="1" applyAlignment="1">
      <alignment horizontal="center" vertical="center" wrapText="1"/>
      <protection/>
    </xf>
    <xf numFmtId="0" fontId="8" fillId="0" borderId="27" xfId="52" applyFont="1" applyBorder="1" applyAlignment="1">
      <alignment horizontal="center" vertical="top" wrapText="1"/>
      <protection/>
    </xf>
    <xf numFmtId="0" fontId="8" fillId="0" borderId="28" xfId="52" applyFont="1" applyBorder="1" applyAlignment="1">
      <alignment horizontal="center" vertical="top" wrapText="1"/>
      <protection/>
    </xf>
    <xf numFmtId="0" fontId="8" fillId="0" borderId="27" xfId="52" applyFont="1" applyBorder="1" applyAlignment="1">
      <alignment horizontal="center" vertical="top"/>
      <protection/>
    </xf>
    <xf numFmtId="0" fontId="8" fillId="0" borderId="54" xfId="52" applyFont="1" applyBorder="1" applyAlignment="1">
      <alignment horizontal="center" vertical="top"/>
      <protection/>
    </xf>
    <xf numFmtId="0" fontId="8" fillId="0" borderId="31" xfId="52" applyFont="1" applyBorder="1" applyAlignment="1">
      <alignment horizontal="center" vertical="top"/>
      <protection/>
    </xf>
    <xf numFmtId="0" fontId="0" fillId="0" borderId="55" xfId="52" applyFont="1" applyBorder="1" applyAlignment="1">
      <alignment vertical="center" wrapText="1"/>
      <protection/>
    </xf>
    <xf numFmtId="0" fontId="0" fillId="0" borderId="56" xfId="52" applyFont="1" applyBorder="1" applyAlignment="1">
      <alignment vertical="center" wrapText="1"/>
      <protection/>
    </xf>
    <xf numFmtId="0" fontId="0" fillId="0" borderId="57" xfId="52" applyFont="1" applyBorder="1" applyAlignment="1">
      <alignment vertical="center" wrapText="1"/>
      <protection/>
    </xf>
    <xf numFmtId="49" fontId="0" fillId="0" borderId="58" xfId="52" applyNumberFormat="1" applyFont="1" applyBorder="1" applyAlignment="1">
      <alignment horizontal="center"/>
      <protection/>
    </xf>
    <xf numFmtId="49" fontId="0" fillId="0" borderId="59" xfId="52" applyNumberFormat="1" applyFont="1" applyBorder="1" applyAlignment="1">
      <alignment horizontal="center"/>
      <protection/>
    </xf>
    <xf numFmtId="4" fontId="0" fillId="0" borderId="27" xfId="52" applyNumberFormat="1" applyFont="1" applyBorder="1" applyAlignment="1">
      <alignment horizontal="center"/>
      <protection/>
    </xf>
    <xf numFmtId="4" fontId="0" fillId="0" borderId="26" xfId="52" applyNumberFormat="1" applyFont="1" applyBorder="1" applyAlignment="1">
      <alignment horizontal="center"/>
      <protection/>
    </xf>
    <xf numFmtId="4" fontId="0" fillId="0" borderId="52" xfId="52" applyNumberFormat="1" applyFont="1" applyBorder="1" applyAlignment="1">
      <alignment horizontal="center"/>
      <protection/>
    </xf>
    <xf numFmtId="4" fontId="0" fillId="0" borderId="28" xfId="52" applyNumberFormat="1" applyFont="1" applyBorder="1" applyAlignment="1">
      <alignment horizontal="center"/>
      <protection/>
    </xf>
    <xf numFmtId="0" fontId="0" fillId="0" borderId="60" xfId="52" applyFont="1" applyBorder="1" applyAlignment="1">
      <alignment horizontal="left" vertical="center" wrapText="1" indent="2"/>
      <protection/>
    </xf>
    <xf numFmtId="0" fontId="0" fillId="0" borderId="61" xfId="52" applyFont="1" applyBorder="1" applyAlignment="1">
      <alignment horizontal="left" vertical="center" wrapText="1" indent="2"/>
      <protection/>
    </xf>
    <xf numFmtId="0" fontId="0" fillId="0" borderId="62" xfId="52" applyFont="1" applyBorder="1" applyAlignment="1">
      <alignment horizontal="left" vertical="center" wrapText="1" indent="2"/>
      <protection/>
    </xf>
    <xf numFmtId="49" fontId="0" fillId="0" borderId="19" xfId="52" applyNumberFormat="1" applyFont="1" applyBorder="1" applyAlignment="1">
      <alignment horizontal="center"/>
      <protection/>
    </xf>
    <xf numFmtId="49" fontId="0" fillId="0" borderId="54" xfId="52" applyNumberFormat="1" applyFont="1" applyBorder="1" applyAlignment="1">
      <alignment horizontal="center"/>
      <protection/>
    </xf>
    <xf numFmtId="49" fontId="0" fillId="0" borderId="44" xfId="52" applyNumberFormat="1" applyFont="1" applyBorder="1" applyAlignment="1">
      <alignment horizontal="center"/>
      <protection/>
    </xf>
    <xf numFmtId="49" fontId="0" fillId="0" borderId="38" xfId="52" applyNumberFormat="1" applyFont="1" applyBorder="1" applyAlignment="1">
      <alignment horizontal="center"/>
      <protection/>
    </xf>
    <xf numFmtId="49" fontId="0" fillId="0" borderId="30" xfId="52" applyNumberFormat="1" applyFont="1" applyBorder="1" applyAlignment="1">
      <alignment horizontal="center"/>
      <protection/>
    </xf>
    <xf numFmtId="49" fontId="0" fillId="0" borderId="23" xfId="52" applyNumberFormat="1" applyFont="1" applyBorder="1" applyAlignment="1">
      <alignment horizontal="center"/>
      <protection/>
    </xf>
    <xf numFmtId="0" fontId="0" fillId="0" borderId="30" xfId="52" applyFont="1" applyBorder="1" applyAlignment="1">
      <alignment horizontal="center" vertical="center"/>
      <protection/>
    </xf>
    <xf numFmtId="0" fontId="0" fillId="0" borderId="19" xfId="52" applyFont="1" applyBorder="1" applyAlignment="1">
      <alignment horizontal="center" vertical="center"/>
      <protection/>
    </xf>
    <xf numFmtId="0" fontId="0" fillId="0" borderId="54" xfId="52" applyFont="1" applyBorder="1" applyAlignment="1">
      <alignment horizontal="center" vertical="center"/>
      <protection/>
    </xf>
    <xf numFmtId="0" fontId="0" fillId="0" borderId="23" xfId="52" applyFont="1" applyBorder="1" applyAlignment="1">
      <alignment horizontal="center" vertical="center"/>
      <protection/>
    </xf>
    <xf numFmtId="0" fontId="0" fillId="0" borderId="44" xfId="52" applyFont="1" applyBorder="1" applyAlignment="1">
      <alignment horizontal="center" vertical="center"/>
      <protection/>
    </xf>
    <xf numFmtId="0" fontId="0" fillId="0" borderId="38" xfId="52" applyFont="1" applyBorder="1" applyAlignment="1">
      <alignment horizontal="center" vertical="center"/>
      <protection/>
    </xf>
    <xf numFmtId="0" fontId="0" fillId="0" borderId="63" xfId="52" applyFont="1" applyBorder="1" applyAlignment="1">
      <alignment vertical="center" wrapText="1"/>
      <protection/>
    </xf>
    <xf numFmtId="0" fontId="0" fillId="0" borderId="64" xfId="52" applyFont="1" applyBorder="1" applyAlignment="1">
      <alignment vertical="center" wrapText="1"/>
      <protection/>
    </xf>
    <xf numFmtId="0" fontId="0" fillId="0" borderId="65" xfId="52" applyFont="1" applyBorder="1" applyAlignment="1">
      <alignment vertical="center" wrapText="1"/>
      <protection/>
    </xf>
    <xf numFmtId="0" fontId="0" fillId="0" borderId="21" xfId="52" applyFont="1" applyBorder="1" applyAlignment="1">
      <alignment horizontal="left" vertical="center" wrapText="1" indent="2"/>
      <protection/>
    </xf>
    <xf numFmtId="0" fontId="0" fillId="0" borderId="0" xfId="52" applyFont="1" applyAlignment="1">
      <alignment horizontal="left" vertical="center" wrapText="1" indent="2"/>
      <protection/>
    </xf>
    <xf numFmtId="0" fontId="0" fillId="0" borderId="66" xfId="52" applyFont="1" applyBorder="1" applyAlignment="1">
      <alignment horizontal="left" vertical="center" wrapText="1" indent="2"/>
      <protection/>
    </xf>
    <xf numFmtId="49" fontId="0" fillId="0" borderId="21" xfId="52" applyNumberFormat="1" applyFont="1" applyBorder="1" applyAlignment="1">
      <alignment horizontal="center"/>
      <protection/>
    </xf>
    <xf numFmtId="49" fontId="0" fillId="0" borderId="0" xfId="52" applyNumberFormat="1" applyFont="1" applyAlignment="1">
      <alignment horizontal="center"/>
      <protection/>
    </xf>
    <xf numFmtId="49" fontId="0" fillId="0" borderId="66" xfId="52" applyNumberFormat="1" applyFont="1" applyBorder="1" applyAlignment="1">
      <alignment horizontal="center"/>
      <protection/>
    </xf>
    <xf numFmtId="0" fontId="3" fillId="0" borderId="19" xfId="52" applyBorder="1">
      <alignment/>
      <protection/>
    </xf>
    <xf numFmtId="0" fontId="3" fillId="0" borderId="54" xfId="52" applyBorder="1">
      <alignment/>
      <protection/>
    </xf>
    <xf numFmtId="0" fontId="3" fillId="0" borderId="23" xfId="52" applyBorder="1">
      <alignment/>
      <protection/>
    </xf>
    <xf numFmtId="0" fontId="3" fillId="0" borderId="44" xfId="52" applyBorder="1">
      <alignment/>
      <protection/>
    </xf>
    <xf numFmtId="0" fontId="3" fillId="0" borderId="38" xfId="52" applyBorder="1">
      <alignment/>
      <protection/>
    </xf>
    <xf numFmtId="0" fontId="0" fillId="0" borderId="67" xfId="52" applyFont="1" applyBorder="1" applyAlignment="1">
      <alignment horizontal="center" vertical="center"/>
      <protection/>
    </xf>
    <xf numFmtId="0" fontId="0" fillId="0" borderId="68" xfId="52" applyFont="1" applyBorder="1" applyAlignment="1">
      <alignment horizontal="center" vertical="center"/>
      <protection/>
    </xf>
    <xf numFmtId="0" fontId="0" fillId="0" borderId="63" xfId="52" applyFont="1" applyBorder="1">
      <alignment/>
      <protection/>
    </xf>
    <xf numFmtId="0" fontId="0" fillId="0" borderId="64" xfId="52" applyFont="1" applyBorder="1">
      <alignment/>
      <protection/>
    </xf>
    <xf numFmtId="0" fontId="0" fillId="0" borderId="65" xfId="52" applyFont="1" applyBorder="1">
      <alignment/>
      <protection/>
    </xf>
    <xf numFmtId="0" fontId="0" fillId="0" borderId="45" xfId="52" applyFont="1" applyBorder="1" applyAlignment="1">
      <alignment vertical="center" wrapText="1"/>
      <protection/>
    </xf>
    <xf numFmtId="0" fontId="0" fillId="0" borderId="46" xfId="52" applyFont="1" applyBorder="1" applyAlignment="1">
      <alignment vertical="center" wrapText="1"/>
      <protection/>
    </xf>
    <xf numFmtId="0" fontId="0" fillId="0" borderId="69" xfId="52" applyFont="1" applyBorder="1" applyAlignment="1">
      <alignment vertical="center" wrapText="1"/>
      <protection/>
    </xf>
    <xf numFmtId="49" fontId="0" fillId="0" borderId="28" xfId="52" applyNumberFormat="1" applyFont="1" applyBorder="1" applyAlignment="1">
      <alignment horizontal="center"/>
      <protection/>
    </xf>
    <xf numFmtId="49" fontId="0" fillId="0" borderId="27" xfId="52" applyNumberFormat="1" applyFont="1" applyBorder="1" applyAlignment="1">
      <alignment horizontal="center"/>
      <protection/>
    </xf>
    <xf numFmtId="0" fontId="0" fillId="0" borderId="26" xfId="52" applyFont="1" applyBorder="1" applyAlignment="1">
      <alignment horizontal="center" vertical="center"/>
      <protection/>
    </xf>
    <xf numFmtId="0" fontId="0" fillId="0" borderId="52" xfId="52" applyFont="1" applyBorder="1" applyAlignment="1">
      <alignment horizontal="center" vertical="center"/>
      <protection/>
    </xf>
    <xf numFmtId="0" fontId="0" fillId="0" borderId="28" xfId="52" applyFont="1" applyBorder="1" applyAlignment="1">
      <alignment horizontal="center" vertical="center"/>
      <protection/>
    </xf>
    <xf numFmtId="0" fontId="0" fillId="0" borderId="70" xfId="52" applyFont="1" applyBorder="1" applyAlignment="1">
      <alignment horizontal="center" vertical="center"/>
      <protection/>
    </xf>
    <xf numFmtId="0" fontId="0" fillId="0" borderId="45" xfId="52" applyFont="1" applyBorder="1">
      <alignment/>
      <protection/>
    </xf>
    <xf numFmtId="0" fontId="0" fillId="0" borderId="46" xfId="52" applyFont="1" applyBorder="1">
      <alignment/>
      <protection/>
    </xf>
    <xf numFmtId="0" fontId="0" fillId="0" borderId="69" xfId="52" applyFont="1" applyBorder="1">
      <alignment/>
      <protection/>
    </xf>
    <xf numFmtId="49" fontId="0" fillId="0" borderId="26" xfId="52" applyNumberFormat="1" applyFont="1" applyBorder="1" applyAlignment="1">
      <alignment horizontal="center"/>
      <protection/>
    </xf>
    <xf numFmtId="49" fontId="0" fillId="0" borderId="52" xfId="52" applyNumberFormat="1" applyFont="1" applyBorder="1" applyAlignment="1">
      <alignment horizontal="center"/>
      <protection/>
    </xf>
    <xf numFmtId="0" fontId="0" fillId="0" borderId="27" xfId="52" applyFont="1" applyBorder="1" applyAlignment="1">
      <alignment horizontal="center"/>
      <protection/>
    </xf>
    <xf numFmtId="4" fontId="11" fillId="0" borderId="26" xfId="52" applyNumberFormat="1" applyFont="1" applyBorder="1" applyAlignment="1">
      <alignment horizontal="center"/>
      <protection/>
    </xf>
    <xf numFmtId="0" fontId="11" fillId="0" borderId="52" xfId="52" applyFont="1" applyBorder="1" applyAlignment="1">
      <alignment horizontal="center"/>
      <protection/>
    </xf>
    <xf numFmtId="0" fontId="11" fillId="0" borderId="28" xfId="52" applyFont="1" applyBorder="1" applyAlignment="1">
      <alignment horizontal="center"/>
      <protection/>
    </xf>
    <xf numFmtId="0" fontId="0" fillId="0" borderId="52" xfId="52" applyFont="1" applyBorder="1" applyAlignment="1">
      <alignment horizontal="center"/>
      <protection/>
    </xf>
    <xf numFmtId="0" fontId="0" fillId="0" borderId="70" xfId="52" applyFont="1" applyBorder="1" applyAlignment="1">
      <alignment horizontal="center"/>
      <protection/>
    </xf>
    <xf numFmtId="0" fontId="0" fillId="0" borderId="46" xfId="52" applyFont="1" applyBorder="1" applyAlignment="1">
      <alignment wrapText="1"/>
      <protection/>
    </xf>
    <xf numFmtId="0" fontId="3" fillId="0" borderId="46" xfId="52" applyBorder="1" applyAlignment="1">
      <alignment wrapText="1"/>
      <protection/>
    </xf>
    <xf numFmtId="0" fontId="3" fillId="0" borderId="69" xfId="52" applyBorder="1" applyAlignment="1">
      <alignment wrapText="1"/>
      <protection/>
    </xf>
    <xf numFmtId="4" fontId="3" fillId="0" borderId="27" xfId="52" applyNumberFormat="1" applyBorder="1" applyAlignment="1">
      <alignment horizontal="center"/>
      <protection/>
    </xf>
    <xf numFmtId="0" fontId="0" fillId="0" borderId="45" xfId="52" applyFont="1" applyBorder="1" applyAlignment="1">
      <alignment wrapText="1"/>
      <protection/>
    </xf>
    <xf numFmtId="0" fontId="0" fillId="0" borderId="69" xfId="52" applyFont="1" applyBorder="1" applyAlignment="1">
      <alignment wrapText="1"/>
      <protection/>
    </xf>
    <xf numFmtId="4" fontId="11" fillId="0" borderId="52" xfId="52" applyNumberFormat="1" applyFont="1" applyBorder="1" applyAlignment="1">
      <alignment horizontal="center"/>
      <protection/>
    </xf>
    <xf numFmtId="4" fontId="11" fillId="0" borderId="28" xfId="52" applyNumberFormat="1" applyFont="1" applyBorder="1" applyAlignment="1">
      <alignment horizontal="center"/>
      <protection/>
    </xf>
    <xf numFmtId="0" fontId="0" fillId="0" borderId="39" xfId="52" applyFont="1" applyBorder="1" applyAlignment="1">
      <alignment horizontal="center"/>
      <protection/>
    </xf>
    <xf numFmtId="49" fontId="0" fillId="0" borderId="71" xfId="52" applyNumberFormat="1" applyFont="1" applyBorder="1" applyAlignment="1">
      <alignment horizontal="center"/>
      <protection/>
    </xf>
    <xf numFmtId="49" fontId="0" fillId="0" borderId="10" xfId="52" applyNumberFormat="1" applyFont="1" applyBorder="1" applyAlignment="1">
      <alignment horizontal="center"/>
      <protection/>
    </xf>
    <xf numFmtId="49" fontId="0" fillId="0" borderId="16" xfId="52" applyNumberFormat="1" applyFont="1" applyBorder="1" applyAlignment="1">
      <alignment horizontal="center"/>
      <protection/>
    </xf>
    <xf numFmtId="49" fontId="0" fillId="0" borderId="17" xfId="52" applyNumberFormat="1" applyFont="1" applyBorder="1" applyAlignment="1">
      <alignment horizontal="center"/>
      <protection/>
    </xf>
    <xf numFmtId="0" fontId="0" fillId="0" borderId="10" xfId="52" applyFont="1" applyBorder="1" applyAlignment="1">
      <alignment horizontal="center"/>
      <protection/>
    </xf>
    <xf numFmtId="0" fontId="0" fillId="0" borderId="18" xfId="52" applyFont="1" applyBorder="1" applyAlignment="1">
      <alignment horizontal="center"/>
      <protection/>
    </xf>
    <xf numFmtId="49" fontId="0" fillId="0" borderId="41" xfId="52" applyNumberFormat="1" applyFont="1" applyBorder="1" applyAlignment="1">
      <alignment horizontal="center"/>
      <protection/>
    </xf>
    <xf numFmtId="49" fontId="0" fillId="0" borderId="72" xfId="52" applyNumberFormat="1" applyFont="1" applyBorder="1" applyAlignment="1">
      <alignment horizontal="center"/>
      <protection/>
    </xf>
    <xf numFmtId="49" fontId="0" fillId="0" borderId="73" xfId="52" applyNumberFormat="1" applyFont="1" applyBorder="1" applyAlignment="1">
      <alignment horizontal="center"/>
      <protection/>
    </xf>
    <xf numFmtId="4" fontId="11" fillId="0" borderId="16" xfId="52" applyNumberFormat="1" applyFont="1" applyBorder="1" applyAlignment="1">
      <alignment horizontal="center"/>
      <protection/>
    </xf>
    <xf numFmtId="4" fontId="11" fillId="0" borderId="17" xfId="52" applyNumberFormat="1" applyFont="1" applyBorder="1" applyAlignment="1">
      <alignment horizontal="center"/>
      <protection/>
    </xf>
    <xf numFmtId="4" fontId="11" fillId="0" borderId="71" xfId="52" applyNumberFormat="1" applyFont="1" applyBorder="1" applyAlignment="1">
      <alignment horizontal="center"/>
      <protection/>
    </xf>
    <xf numFmtId="4" fontId="11" fillId="0" borderId="41" xfId="52" applyNumberFormat="1" applyFont="1" applyBorder="1" applyAlignment="1">
      <alignment horizontal="center"/>
      <protection/>
    </xf>
    <xf numFmtId="4" fontId="11" fillId="0" borderId="72" xfId="52" applyNumberFormat="1" applyFont="1" applyBorder="1" applyAlignment="1">
      <alignment horizontal="center"/>
      <protection/>
    </xf>
    <xf numFmtId="4" fontId="11" fillId="0" borderId="73" xfId="52" applyNumberFormat="1" applyFont="1" applyBorder="1" applyAlignment="1">
      <alignment horizontal="center"/>
      <protection/>
    </xf>
    <xf numFmtId="0" fontId="0" fillId="0" borderId="74" xfId="52" applyFont="1" applyBorder="1" applyAlignment="1">
      <alignment wrapText="1"/>
      <protection/>
    </xf>
    <xf numFmtId="0" fontId="0" fillId="0" borderId="75" xfId="52" applyFont="1" applyBorder="1" applyAlignment="1">
      <alignment wrapText="1"/>
      <protection/>
    </xf>
    <xf numFmtId="0" fontId="0" fillId="0" borderId="76" xfId="52" applyFont="1" applyBorder="1" applyAlignment="1">
      <alignment wrapText="1"/>
      <protection/>
    </xf>
    <xf numFmtId="0" fontId="11" fillId="0" borderId="72" xfId="52" applyFont="1" applyBorder="1" applyAlignment="1">
      <alignment horizontal="center"/>
      <protection/>
    </xf>
    <xf numFmtId="0" fontId="11" fillId="0" borderId="73" xfId="52" applyFont="1" applyBorder="1" applyAlignment="1">
      <alignment horizontal="center"/>
      <protection/>
    </xf>
    <xf numFmtId="0" fontId="0" fillId="0" borderId="0" xfId="52" applyFont="1" applyAlignment="1">
      <alignment horizontal="right"/>
      <protection/>
    </xf>
    <xf numFmtId="0" fontId="0" fillId="0" borderId="0" xfId="52" applyFont="1" applyAlignment="1">
      <alignment horizontal="center" vertical="top"/>
      <protection/>
    </xf>
    <xf numFmtId="0" fontId="0" fillId="0" borderId="0" xfId="52" applyFont="1" applyAlignment="1">
      <alignment horizontal="left"/>
      <protection/>
    </xf>
    <xf numFmtId="0" fontId="8" fillId="0" borderId="0" xfId="52" applyFont="1" applyAlignment="1">
      <alignment horizontal="right"/>
      <protection/>
    </xf>
    <xf numFmtId="0" fontId="0" fillId="0" borderId="0" xfId="52" applyFont="1">
      <alignment/>
      <protection/>
    </xf>
    <xf numFmtId="0" fontId="0" fillId="0" borderId="44" xfId="52" applyFont="1" applyBorder="1" applyAlignment="1">
      <alignment horizontal="center"/>
      <protection/>
    </xf>
    <xf numFmtId="49" fontId="0" fillId="0" borderId="44" xfId="52" applyNumberFormat="1" applyFont="1" applyBorder="1" applyAlignment="1">
      <alignment horizontal="lef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2\&#1043;&#1054;&#1044;&#1054;&#1042;&#1054;&#1049;%20&#1054;&#1058;&#1063;&#1045;&#1058;%202021\&#1060;&#1086;&#1088;&#1084;&#1072;%20117_01.03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7_1"/>
      <sheetName val="Расходы"/>
      <sheetName val="117_3"/>
      <sheetName val="ExportParams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zoomScalePageLayoutView="0" workbookViewId="0" topLeftCell="A1">
      <selection activeCell="C11" sqref="C11:C1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9"/>
      <c r="B1" s="99"/>
      <c r="C1" s="99"/>
      <c r="D1" s="99"/>
      <c r="E1" s="2"/>
      <c r="F1" s="2"/>
    </row>
    <row r="2" spans="1:6" ht="16.5" customHeight="1">
      <c r="A2" s="99" t="s">
        <v>0</v>
      </c>
      <c r="B2" s="99"/>
      <c r="C2" s="99"/>
      <c r="D2" s="9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0" t="s">
        <v>450</v>
      </c>
      <c r="B4" s="100"/>
      <c r="C4" s="100"/>
      <c r="D4" s="100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15</v>
      </c>
    </row>
    <row r="6" spans="1:6" ht="12.75">
      <c r="A6" s="11" t="s">
        <v>7</v>
      </c>
      <c r="B6" s="101" t="s">
        <v>14</v>
      </c>
      <c r="C6" s="102"/>
      <c r="D6" s="102"/>
      <c r="E6" s="3" t="s">
        <v>8</v>
      </c>
      <c r="F6" s="10" t="s">
        <v>16</v>
      </c>
    </row>
    <row r="7" spans="1:6" ht="12.75">
      <c r="A7" s="11" t="s">
        <v>9</v>
      </c>
      <c r="B7" s="103" t="s">
        <v>451</v>
      </c>
      <c r="C7" s="103"/>
      <c r="D7" s="103"/>
      <c r="E7" s="3" t="s">
        <v>10</v>
      </c>
      <c r="F7" s="12" t="s">
        <v>17</v>
      </c>
    </row>
    <row r="8" spans="1:6" ht="12.75">
      <c r="A8" s="11" t="s">
        <v>11</v>
      </c>
      <c r="B8" s="11"/>
      <c r="C8" s="11"/>
      <c r="D8" s="13"/>
      <c r="E8" s="3"/>
      <c r="F8" s="14"/>
    </row>
    <row r="9" spans="1:6" ht="12.75">
      <c r="A9" s="11" t="s">
        <v>512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9" t="s">
        <v>18</v>
      </c>
      <c r="B10" s="99"/>
      <c r="C10" s="99"/>
      <c r="D10" s="99"/>
      <c r="E10" s="1"/>
      <c r="F10" s="17"/>
    </row>
    <row r="11" spans="1:6" ht="3.75" customHeight="1">
      <c r="A11" s="93" t="s">
        <v>19</v>
      </c>
      <c r="B11" s="87" t="s">
        <v>20</v>
      </c>
      <c r="C11" s="87" t="s">
        <v>21</v>
      </c>
      <c r="D11" s="90" t="s">
        <v>22</v>
      </c>
      <c r="E11" s="90" t="s">
        <v>23</v>
      </c>
      <c r="F11" s="96" t="s">
        <v>24</v>
      </c>
    </row>
    <row r="12" spans="1:6" ht="3" customHeight="1">
      <c r="A12" s="94"/>
      <c r="B12" s="88"/>
      <c r="C12" s="88"/>
      <c r="D12" s="91"/>
      <c r="E12" s="91"/>
      <c r="F12" s="97"/>
    </row>
    <row r="13" spans="1:6" ht="3" customHeight="1">
      <c r="A13" s="94"/>
      <c r="B13" s="88"/>
      <c r="C13" s="88"/>
      <c r="D13" s="91"/>
      <c r="E13" s="91"/>
      <c r="F13" s="97"/>
    </row>
    <row r="14" spans="1:6" ht="3" customHeight="1">
      <c r="A14" s="94"/>
      <c r="B14" s="88"/>
      <c r="C14" s="88"/>
      <c r="D14" s="91"/>
      <c r="E14" s="91"/>
      <c r="F14" s="97"/>
    </row>
    <row r="15" spans="1:6" ht="3" customHeight="1">
      <c r="A15" s="94"/>
      <c r="B15" s="88"/>
      <c r="C15" s="88"/>
      <c r="D15" s="91"/>
      <c r="E15" s="91"/>
      <c r="F15" s="97"/>
    </row>
    <row r="16" spans="1:6" ht="3" customHeight="1">
      <c r="A16" s="94"/>
      <c r="B16" s="88"/>
      <c r="C16" s="88"/>
      <c r="D16" s="91"/>
      <c r="E16" s="91"/>
      <c r="F16" s="97"/>
    </row>
    <row r="17" spans="1:6" ht="23.25" customHeight="1">
      <c r="A17" s="95"/>
      <c r="B17" s="89"/>
      <c r="C17" s="89"/>
      <c r="D17" s="92"/>
      <c r="E17" s="92"/>
      <c r="F17" s="98"/>
    </row>
    <row r="18" spans="1:6" ht="12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32.25" customHeight="1">
      <c r="A19" s="47" t="s">
        <v>28</v>
      </c>
      <c r="B19" s="35" t="s">
        <v>29</v>
      </c>
      <c r="C19" s="36" t="s">
        <v>30</v>
      </c>
      <c r="D19" s="37">
        <v>193524700</v>
      </c>
      <c r="E19" s="38">
        <f>194596701.45+77951.26</f>
        <v>194674652.70999998</v>
      </c>
      <c r="F19" s="37" t="str">
        <f>IF(OR(D19="-",IF(E19="-",0,E19)&gt;=IF(D19="-",0,D19)),"-",IF(D19="-",0,D19)-IF(E19="-",0,E19))</f>
        <v>-</v>
      </c>
    </row>
    <row r="20" spans="1:6" ht="25.5" customHeight="1">
      <c r="A20" s="48" t="s">
        <v>31</v>
      </c>
      <c r="B20" s="39"/>
      <c r="C20" s="40"/>
      <c r="D20" s="41"/>
      <c r="E20" s="41"/>
      <c r="F20" s="42"/>
    </row>
    <row r="21" spans="1:6" ht="18.75" customHeight="1">
      <c r="A21" s="49" t="s">
        <v>32</v>
      </c>
      <c r="B21" s="43" t="s">
        <v>29</v>
      </c>
      <c r="C21" s="44" t="s">
        <v>33</v>
      </c>
      <c r="D21" s="45">
        <v>36442600</v>
      </c>
      <c r="E21" s="45">
        <f>37520300.75+77951.26</f>
        <v>37598252.01</v>
      </c>
      <c r="F21" s="46" t="str">
        <f aca="true" t="shared" si="0" ref="F21:F52">IF(OR(D21="-",IF(E21="-",0,E21)&gt;=IF(D21="-",0,D21)),"-",IF(D21="-",0,D21)-IF(E21="-",0,E21))</f>
        <v>-</v>
      </c>
    </row>
    <row r="22" spans="1:6" ht="25.5" customHeight="1">
      <c r="A22" s="49" t="s">
        <v>34</v>
      </c>
      <c r="B22" s="43" t="s">
        <v>29</v>
      </c>
      <c r="C22" s="44" t="s">
        <v>35</v>
      </c>
      <c r="D22" s="45">
        <v>14472400</v>
      </c>
      <c r="E22" s="45">
        <f>14856451.54+74337.36+300.9</f>
        <v>14931089.799999999</v>
      </c>
      <c r="F22" s="46" t="str">
        <f t="shared" si="0"/>
        <v>-</v>
      </c>
    </row>
    <row r="23" spans="1:6" ht="33" customHeight="1">
      <c r="A23" s="49" t="s">
        <v>36</v>
      </c>
      <c r="B23" s="43" t="s">
        <v>29</v>
      </c>
      <c r="C23" s="44" t="s">
        <v>37</v>
      </c>
      <c r="D23" s="45">
        <v>14472400</v>
      </c>
      <c r="E23" s="45">
        <f>14856451.54+74337.36+300.9</f>
        <v>14931089.799999999</v>
      </c>
      <c r="F23" s="46" t="str">
        <f t="shared" si="0"/>
        <v>-</v>
      </c>
    </row>
    <row r="24" spans="1:6" ht="111" customHeight="1">
      <c r="A24" s="50" t="s">
        <v>38</v>
      </c>
      <c r="B24" s="43" t="s">
        <v>29</v>
      </c>
      <c r="C24" s="44" t="s">
        <v>39</v>
      </c>
      <c r="D24" s="45">
        <v>13900000</v>
      </c>
      <c r="E24" s="45">
        <f>E25+E26+E27</f>
        <v>14349733.2</v>
      </c>
      <c r="F24" s="46" t="str">
        <f t="shared" si="0"/>
        <v>-</v>
      </c>
    </row>
    <row r="25" spans="1:6" ht="141" customHeight="1">
      <c r="A25" s="50" t="s">
        <v>40</v>
      </c>
      <c r="B25" s="43" t="s">
        <v>29</v>
      </c>
      <c r="C25" s="44" t="s">
        <v>41</v>
      </c>
      <c r="D25" s="45" t="s">
        <v>42</v>
      </c>
      <c r="E25" s="45">
        <f>14271679.58+74337.36</f>
        <v>14346016.94</v>
      </c>
      <c r="F25" s="46" t="str">
        <f t="shared" si="0"/>
        <v>-</v>
      </c>
    </row>
    <row r="26" spans="1:6" ht="104.25" customHeight="1">
      <c r="A26" s="50" t="s">
        <v>43</v>
      </c>
      <c r="B26" s="43" t="s">
        <v>29</v>
      </c>
      <c r="C26" s="44" t="s">
        <v>44</v>
      </c>
      <c r="D26" s="45" t="s">
        <v>42</v>
      </c>
      <c r="E26" s="45">
        <v>1296.07</v>
      </c>
      <c r="F26" s="46" t="str">
        <f t="shared" si="0"/>
        <v>-</v>
      </c>
    </row>
    <row r="27" spans="1:6" ht="141" customHeight="1">
      <c r="A27" s="50" t="s">
        <v>45</v>
      </c>
      <c r="B27" s="43" t="s">
        <v>29</v>
      </c>
      <c r="C27" s="44" t="s">
        <v>46</v>
      </c>
      <c r="D27" s="45" t="s">
        <v>42</v>
      </c>
      <c r="E27" s="45">
        <v>2420.19</v>
      </c>
      <c r="F27" s="46" t="str">
        <f t="shared" si="0"/>
        <v>-</v>
      </c>
    </row>
    <row r="28" spans="1:6" ht="135.75" customHeight="1">
      <c r="A28" s="50" t="s">
        <v>47</v>
      </c>
      <c r="B28" s="43" t="s">
        <v>29</v>
      </c>
      <c r="C28" s="44" t="s">
        <v>48</v>
      </c>
      <c r="D28" s="45">
        <v>36700</v>
      </c>
      <c r="E28" s="45">
        <v>36770.58</v>
      </c>
      <c r="F28" s="46" t="str">
        <f t="shared" si="0"/>
        <v>-</v>
      </c>
    </row>
    <row r="29" spans="1:6" ht="163.5" customHeight="1">
      <c r="A29" s="50" t="s">
        <v>49</v>
      </c>
      <c r="B29" s="43" t="s">
        <v>29</v>
      </c>
      <c r="C29" s="44" t="s">
        <v>50</v>
      </c>
      <c r="D29" s="45" t="s">
        <v>42</v>
      </c>
      <c r="E29" s="45">
        <v>36713.74</v>
      </c>
      <c r="F29" s="46" t="str">
        <f t="shared" si="0"/>
        <v>-</v>
      </c>
    </row>
    <row r="30" spans="1:6" ht="142.5" customHeight="1">
      <c r="A30" s="50" t="s">
        <v>51</v>
      </c>
      <c r="B30" s="43" t="s">
        <v>29</v>
      </c>
      <c r="C30" s="44" t="s">
        <v>52</v>
      </c>
      <c r="D30" s="45" t="s">
        <v>42</v>
      </c>
      <c r="E30" s="45">
        <v>10.49</v>
      </c>
      <c r="F30" s="46" t="str">
        <f t="shared" si="0"/>
        <v>-</v>
      </c>
    </row>
    <row r="31" spans="1:6" ht="182.25" customHeight="1">
      <c r="A31" s="50" t="s">
        <v>53</v>
      </c>
      <c r="B31" s="43" t="s">
        <v>29</v>
      </c>
      <c r="C31" s="44" t="s">
        <v>54</v>
      </c>
      <c r="D31" s="45" t="s">
        <v>42</v>
      </c>
      <c r="E31" s="45">
        <v>46.35</v>
      </c>
      <c r="F31" s="46" t="str">
        <f t="shared" si="0"/>
        <v>-</v>
      </c>
    </row>
    <row r="32" spans="1:6" ht="90.75" customHeight="1">
      <c r="A32" s="49" t="s">
        <v>55</v>
      </c>
      <c r="B32" s="43" t="s">
        <v>29</v>
      </c>
      <c r="C32" s="44" t="s">
        <v>56</v>
      </c>
      <c r="D32" s="45">
        <v>17200</v>
      </c>
      <c r="E32" s="45">
        <v>18176.32</v>
      </c>
      <c r="F32" s="46" t="str">
        <f t="shared" si="0"/>
        <v>-</v>
      </c>
    </row>
    <row r="33" spans="1:6" ht="108.75" customHeight="1">
      <c r="A33" s="49" t="s">
        <v>57</v>
      </c>
      <c r="B33" s="43" t="s">
        <v>29</v>
      </c>
      <c r="C33" s="44" t="s">
        <v>58</v>
      </c>
      <c r="D33" s="45" t="s">
        <v>42</v>
      </c>
      <c r="E33" s="45">
        <v>17957.78</v>
      </c>
      <c r="F33" s="46" t="str">
        <f t="shared" si="0"/>
        <v>-</v>
      </c>
    </row>
    <row r="34" spans="1:6" ht="90.75" customHeight="1">
      <c r="A34" s="49" t="s">
        <v>59</v>
      </c>
      <c r="B34" s="43" t="s">
        <v>29</v>
      </c>
      <c r="C34" s="44" t="s">
        <v>60</v>
      </c>
      <c r="D34" s="45" t="s">
        <v>42</v>
      </c>
      <c r="E34" s="45">
        <v>114.23</v>
      </c>
      <c r="F34" s="46" t="str">
        <f t="shared" si="0"/>
        <v>-</v>
      </c>
    </row>
    <row r="35" spans="1:6" ht="115.5" customHeight="1">
      <c r="A35" s="49" t="s">
        <v>61</v>
      </c>
      <c r="B35" s="43" t="s">
        <v>29</v>
      </c>
      <c r="C35" s="44" t="s">
        <v>62</v>
      </c>
      <c r="D35" s="45" t="s">
        <v>42</v>
      </c>
      <c r="E35" s="45">
        <v>104.31</v>
      </c>
      <c r="F35" s="46" t="str">
        <f t="shared" si="0"/>
        <v>-</v>
      </c>
    </row>
    <row r="36" spans="1:6" ht="117" customHeight="1">
      <c r="A36" s="50" t="s">
        <v>63</v>
      </c>
      <c r="B36" s="43" t="s">
        <v>29</v>
      </c>
      <c r="C36" s="44" t="s">
        <v>64</v>
      </c>
      <c r="D36" s="45">
        <v>518500</v>
      </c>
      <c r="E36" s="45">
        <f>E37+E38</f>
        <v>526409.7000000001</v>
      </c>
      <c r="F36" s="46" t="str">
        <f t="shared" si="0"/>
        <v>-</v>
      </c>
    </row>
    <row r="37" spans="1:6" ht="165" customHeight="1">
      <c r="A37" s="50" t="s">
        <v>65</v>
      </c>
      <c r="B37" s="43" t="s">
        <v>29</v>
      </c>
      <c r="C37" s="44" t="s">
        <v>66</v>
      </c>
      <c r="D37" s="45" t="s">
        <v>42</v>
      </c>
      <c r="E37" s="45">
        <f>524523.12+300.9</f>
        <v>524824.02</v>
      </c>
      <c r="F37" s="46" t="str">
        <f t="shared" si="0"/>
        <v>-</v>
      </c>
    </row>
    <row r="38" spans="1:6" ht="132" customHeight="1">
      <c r="A38" s="50" t="s">
        <v>67</v>
      </c>
      <c r="B38" s="43" t="s">
        <v>29</v>
      </c>
      <c r="C38" s="44" t="s">
        <v>68</v>
      </c>
      <c r="D38" s="45" t="s">
        <v>42</v>
      </c>
      <c r="E38" s="45">
        <v>1585.68</v>
      </c>
      <c r="F38" s="46" t="str">
        <f t="shared" si="0"/>
        <v>-</v>
      </c>
    </row>
    <row r="39" spans="1:6" ht="37.5" customHeight="1">
      <c r="A39" s="49" t="s">
        <v>69</v>
      </c>
      <c r="B39" s="43" t="s">
        <v>29</v>
      </c>
      <c r="C39" s="44" t="s">
        <v>70</v>
      </c>
      <c r="D39" s="45">
        <v>1900000</v>
      </c>
      <c r="E39" s="45">
        <v>2032980</v>
      </c>
      <c r="F39" s="46" t="str">
        <f t="shared" si="0"/>
        <v>-</v>
      </c>
    </row>
    <row r="40" spans="1:6" ht="36.75" customHeight="1">
      <c r="A40" s="49" t="s">
        <v>71</v>
      </c>
      <c r="B40" s="43" t="s">
        <v>29</v>
      </c>
      <c r="C40" s="44" t="s">
        <v>72</v>
      </c>
      <c r="D40" s="45">
        <v>1900000</v>
      </c>
      <c r="E40" s="45">
        <v>2032980</v>
      </c>
      <c r="F40" s="46" t="str">
        <f t="shared" si="0"/>
        <v>-</v>
      </c>
    </row>
    <row r="41" spans="1:6" ht="29.25" customHeight="1">
      <c r="A41" s="49" t="s">
        <v>71</v>
      </c>
      <c r="B41" s="43" t="s">
        <v>29</v>
      </c>
      <c r="C41" s="44" t="s">
        <v>73</v>
      </c>
      <c r="D41" s="45">
        <v>1900000</v>
      </c>
      <c r="E41" s="45">
        <v>2032980</v>
      </c>
      <c r="F41" s="46" t="str">
        <f t="shared" si="0"/>
        <v>-</v>
      </c>
    </row>
    <row r="42" spans="1:6" ht="90.75" customHeight="1">
      <c r="A42" s="49" t="s">
        <v>74</v>
      </c>
      <c r="B42" s="43" t="s">
        <v>29</v>
      </c>
      <c r="C42" s="44" t="s">
        <v>75</v>
      </c>
      <c r="D42" s="45" t="s">
        <v>42</v>
      </c>
      <c r="E42" s="45">
        <v>2032356.26</v>
      </c>
      <c r="F42" s="46" t="str">
        <f t="shared" si="0"/>
        <v>-</v>
      </c>
    </row>
    <row r="43" spans="1:6" ht="49.5" customHeight="1">
      <c r="A43" s="49" t="s">
        <v>76</v>
      </c>
      <c r="B43" s="43" t="s">
        <v>29</v>
      </c>
      <c r="C43" s="44" t="s">
        <v>77</v>
      </c>
      <c r="D43" s="45" t="s">
        <v>42</v>
      </c>
      <c r="E43" s="45">
        <v>623.74</v>
      </c>
      <c r="F43" s="46" t="str">
        <f t="shared" si="0"/>
        <v>-</v>
      </c>
    </row>
    <row r="44" spans="1:6" ht="42" customHeight="1">
      <c r="A44" s="49" t="s">
        <v>78</v>
      </c>
      <c r="B44" s="43" t="s">
        <v>29</v>
      </c>
      <c r="C44" s="44" t="s">
        <v>79</v>
      </c>
      <c r="D44" s="45">
        <v>20069000</v>
      </c>
      <c r="E44" s="45">
        <f>20109451.61+486.17+2826.83</f>
        <v>20112764.61</v>
      </c>
      <c r="F44" s="46" t="str">
        <f t="shared" si="0"/>
        <v>-</v>
      </c>
    </row>
    <row r="45" spans="1:6" ht="47.25" customHeight="1">
      <c r="A45" s="49" t="s">
        <v>80</v>
      </c>
      <c r="B45" s="43" t="s">
        <v>29</v>
      </c>
      <c r="C45" s="44" t="s">
        <v>81</v>
      </c>
      <c r="D45" s="45">
        <v>192700</v>
      </c>
      <c r="E45" s="45">
        <f>194524.67+486.17</f>
        <v>195010.84000000003</v>
      </c>
      <c r="F45" s="46" t="str">
        <f t="shared" si="0"/>
        <v>-</v>
      </c>
    </row>
    <row r="46" spans="1:6" ht="90.75" customHeight="1">
      <c r="A46" s="49" t="s">
        <v>82</v>
      </c>
      <c r="B46" s="43" t="s">
        <v>29</v>
      </c>
      <c r="C46" s="44" t="s">
        <v>83</v>
      </c>
      <c r="D46" s="45">
        <v>192700</v>
      </c>
      <c r="E46" s="45">
        <f>194524.67+486.17</f>
        <v>195010.84000000003</v>
      </c>
      <c r="F46" s="46" t="str">
        <f t="shared" si="0"/>
        <v>-</v>
      </c>
    </row>
    <row r="47" spans="1:6" ht="90.75" customHeight="1">
      <c r="A47" s="49" t="s">
        <v>84</v>
      </c>
      <c r="B47" s="43" t="s">
        <v>29</v>
      </c>
      <c r="C47" s="44" t="s">
        <v>85</v>
      </c>
      <c r="D47" s="45" t="s">
        <v>42</v>
      </c>
      <c r="E47" s="45">
        <f>193587.17+486.13</f>
        <v>194073.30000000002</v>
      </c>
      <c r="F47" s="46" t="str">
        <f t="shared" si="0"/>
        <v>-</v>
      </c>
    </row>
    <row r="48" spans="1:6" ht="90.75" customHeight="1">
      <c r="A48" s="49" t="s">
        <v>86</v>
      </c>
      <c r="B48" s="43" t="s">
        <v>29</v>
      </c>
      <c r="C48" s="44" t="s">
        <v>87</v>
      </c>
      <c r="D48" s="45" t="s">
        <v>42</v>
      </c>
      <c r="E48" s="45">
        <f>937.5+0.04</f>
        <v>937.54</v>
      </c>
      <c r="F48" s="46" t="str">
        <f t="shared" si="0"/>
        <v>-</v>
      </c>
    </row>
    <row r="49" spans="1:6" ht="30.75" customHeight="1">
      <c r="A49" s="49" t="s">
        <v>88</v>
      </c>
      <c r="B49" s="43" t="s">
        <v>29</v>
      </c>
      <c r="C49" s="44" t="s">
        <v>89</v>
      </c>
      <c r="D49" s="45">
        <v>19876300</v>
      </c>
      <c r="E49" s="45">
        <f>19914926.94+2826.83</f>
        <v>19917753.77</v>
      </c>
      <c r="F49" s="46" t="str">
        <f t="shared" si="0"/>
        <v>-</v>
      </c>
    </row>
    <row r="50" spans="1:6" ht="30.75" customHeight="1">
      <c r="A50" s="49" t="s">
        <v>90</v>
      </c>
      <c r="B50" s="43" t="s">
        <v>29</v>
      </c>
      <c r="C50" s="44" t="s">
        <v>91</v>
      </c>
      <c r="D50" s="45">
        <v>17377800</v>
      </c>
      <c r="E50" s="45">
        <v>17380672.21</v>
      </c>
      <c r="F50" s="46" t="str">
        <f t="shared" si="0"/>
        <v>-</v>
      </c>
    </row>
    <row r="51" spans="1:6" ht="50.25" customHeight="1">
      <c r="A51" s="49" t="s">
        <v>92</v>
      </c>
      <c r="B51" s="43" t="s">
        <v>29</v>
      </c>
      <c r="C51" s="44" t="s">
        <v>93</v>
      </c>
      <c r="D51" s="45">
        <v>17377800</v>
      </c>
      <c r="E51" s="45">
        <v>17380672.21</v>
      </c>
      <c r="F51" s="46" t="str">
        <f t="shared" si="0"/>
        <v>-</v>
      </c>
    </row>
    <row r="52" spans="1:6" ht="38.25" customHeight="1">
      <c r="A52" s="49" t="s">
        <v>94</v>
      </c>
      <c r="B52" s="43" t="s">
        <v>29</v>
      </c>
      <c r="C52" s="44" t="s">
        <v>95</v>
      </c>
      <c r="D52" s="45">
        <v>2498500</v>
      </c>
      <c r="E52" s="45">
        <f>2534254.73+2826.83</f>
        <v>2537081.56</v>
      </c>
      <c r="F52" s="46" t="str">
        <f t="shared" si="0"/>
        <v>-</v>
      </c>
    </row>
    <row r="53" spans="1:6" ht="60" customHeight="1">
      <c r="A53" s="49" t="s">
        <v>96</v>
      </c>
      <c r="B53" s="43" t="s">
        <v>29</v>
      </c>
      <c r="C53" s="44" t="s">
        <v>97</v>
      </c>
      <c r="D53" s="45">
        <v>2498500</v>
      </c>
      <c r="E53" s="45">
        <f>2534254.73+2826.83</f>
        <v>2537081.56</v>
      </c>
      <c r="F53" s="46" t="str">
        <f aca="true" t="shared" si="1" ref="F53:F83">IF(OR(D53="-",IF(E53="-",0,E53)&gt;=IF(D53="-",0,D53)),"-",IF(D53="-",0,D53)-IF(E53="-",0,E53))</f>
        <v>-</v>
      </c>
    </row>
    <row r="54" spans="1:6" ht="41.25" customHeight="1">
      <c r="A54" s="49" t="s">
        <v>98</v>
      </c>
      <c r="B54" s="43" t="s">
        <v>29</v>
      </c>
      <c r="C54" s="44" t="s">
        <v>99</v>
      </c>
      <c r="D54" s="45">
        <v>200</v>
      </c>
      <c r="E54" s="45">
        <v>200</v>
      </c>
      <c r="F54" s="46" t="str">
        <f t="shared" si="1"/>
        <v>-</v>
      </c>
    </row>
    <row r="55" spans="1:6" ht="63" customHeight="1">
      <c r="A55" s="49" t="s">
        <v>100</v>
      </c>
      <c r="B55" s="43" t="s">
        <v>29</v>
      </c>
      <c r="C55" s="44" t="s">
        <v>101</v>
      </c>
      <c r="D55" s="45">
        <v>200</v>
      </c>
      <c r="E55" s="45">
        <v>200</v>
      </c>
      <c r="F55" s="46" t="str">
        <f t="shared" si="1"/>
        <v>-</v>
      </c>
    </row>
    <row r="56" spans="1:6" ht="98.25" customHeight="1">
      <c r="A56" s="49" t="s">
        <v>102</v>
      </c>
      <c r="B56" s="43" t="s">
        <v>29</v>
      </c>
      <c r="C56" s="44" t="s">
        <v>103</v>
      </c>
      <c r="D56" s="45">
        <v>200</v>
      </c>
      <c r="E56" s="45">
        <v>200</v>
      </c>
      <c r="F56" s="46" t="str">
        <f t="shared" si="1"/>
        <v>-</v>
      </c>
    </row>
    <row r="57" spans="1:6" ht="27" customHeight="1">
      <c r="A57" s="49" t="s">
        <v>104</v>
      </c>
      <c r="B57" s="43" t="s">
        <v>29</v>
      </c>
      <c r="C57" s="44" t="s">
        <v>105</v>
      </c>
      <c r="D57" s="45" t="s">
        <v>42</v>
      </c>
      <c r="E57" s="45">
        <v>200</v>
      </c>
      <c r="F57" s="46" t="str">
        <f t="shared" si="1"/>
        <v>-</v>
      </c>
    </row>
    <row r="58" spans="1:6" ht="36.75" customHeight="1">
      <c r="A58" s="49" t="s">
        <v>106</v>
      </c>
      <c r="B58" s="43" t="s">
        <v>29</v>
      </c>
      <c r="C58" s="44" t="s">
        <v>107</v>
      </c>
      <c r="D58" s="45" t="s">
        <v>42</v>
      </c>
      <c r="E58" s="45">
        <v>520217.6</v>
      </c>
      <c r="F58" s="46" t="str">
        <f t="shared" si="1"/>
        <v>-</v>
      </c>
    </row>
    <row r="59" spans="1:6" ht="111" customHeight="1">
      <c r="A59" s="50" t="s">
        <v>108</v>
      </c>
      <c r="B59" s="43" t="s">
        <v>29</v>
      </c>
      <c r="C59" s="44" t="s">
        <v>109</v>
      </c>
      <c r="D59" s="45" t="s">
        <v>42</v>
      </c>
      <c r="E59" s="45">
        <v>447062</v>
      </c>
      <c r="F59" s="46" t="str">
        <f t="shared" si="1"/>
        <v>-</v>
      </c>
    </row>
    <row r="60" spans="1:6" ht="120.75" customHeight="1">
      <c r="A60" s="50" t="s">
        <v>110</v>
      </c>
      <c r="B60" s="43" t="s">
        <v>29</v>
      </c>
      <c r="C60" s="44" t="s">
        <v>111</v>
      </c>
      <c r="D60" s="45" t="s">
        <v>42</v>
      </c>
      <c r="E60" s="45">
        <v>447062</v>
      </c>
      <c r="F60" s="46" t="str">
        <f t="shared" si="1"/>
        <v>-</v>
      </c>
    </row>
    <row r="61" spans="1:6" ht="119.25" customHeight="1">
      <c r="A61" s="50" t="s">
        <v>112</v>
      </c>
      <c r="B61" s="43" t="s">
        <v>29</v>
      </c>
      <c r="C61" s="44" t="s">
        <v>113</v>
      </c>
      <c r="D61" s="45" t="s">
        <v>42</v>
      </c>
      <c r="E61" s="45">
        <v>447062</v>
      </c>
      <c r="F61" s="46" t="str">
        <f t="shared" si="1"/>
        <v>-</v>
      </c>
    </row>
    <row r="62" spans="1:6" ht="90.75" customHeight="1">
      <c r="A62" s="49" t="s">
        <v>114</v>
      </c>
      <c r="B62" s="43" t="s">
        <v>29</v>
      </c>
      <c r="C62" s="44" t="s">
        <v>115</v>
      </c>
      <c r="D62" s="45" t="s">
        <v>42</v>
      </c>
      <c r="E62" s="45">
        <v>73155.6</v>
      </c>
      <c r="F62" s="46" t="str">
        <f t="shared" si="1"/>
        <v>-</v>
      </c>
    </row>
    <row r="63" spans="1:6" ht="90.75" customHeight="1">
      <c r="A63" s="49" t="s">
        <v>116</v>
      </c>
      <c r="B63" s="43" t="s">
        <v>29</v>
      </c>
      <c r="C63" s="44" t="s">
        <v>117</v>
      </c>
      <c r="D63" s="45" t="s">
        <v>42</v>
      </c>
      <c r="E63" s="45">
        <v>73155.6</v>
      </c>
      <c r="F63" s="46" t="str">
        <f t="shared" si="1"/>
        <v>-</v>
      </c>
    </row>
    <row r="64" spans="1:6" ht="90.75" customHeight="1">
      <c r="A64" s="49" t="s">
        <v>118</v>
      </c>
      <c r="B64" s="43" t="s">
        <v>29</v>
      </c>
      <c r="C64" s="44" t="s">
        <v>119</v>
      </c>
      <c r="D64" s="45" t="s">
        <v>42</v>
      </c>
      <c r="E64" s="45">
        <v>73155.6</v>
      </c>
      <c r="F64" s="46" t="str">
        <f t="shared" si="1"/>
        <v>-</v>
      </c>
    </row>
    <row r="65" spans="1:6" ht="22.5" customHeight="1">
      <c r="A65" s="49" t="s">
        <v>120</v>
      </c>
      <c r="B65" s="43" t="s">
        <v>29</v>
      </c>
      <c r="C65" s="44" t="s">
        <v>121</v>
      </c>
      <c r="D65" s="45">
        <v>1000</v>
      </c>
      <c r="E65" s="45">
        <v>1000</v>
      </c>
      <c r="F65" s="46" t="str">
        <f t="shared" si="1"/>
        <v>-</v>
      </c>
    </row>
    <row r="66" spans="1:6" ht="90.75" customHeight="1">
      <c r="A66" s="49" t="s">
        <v>122</v>
      </c>
      <c r="B66" s="43" t="s">
        <v>29</v>
      </c>
      <c r="C66" s="44" t="s">
        <v>123</v>
      </c>
      <c r="D66" s="45">
        <v>1000</v>
      </c>
      <c r="E66" s="45">
        <v>1000</v>
      </c>
      <c r="F66" s="46" t="str">
        <f t="shared" si="1"/>
        <v>-</v>
      </c>
    </row>
    <row r="67" spans="1:6" ht="90.75" customHeight="1">
      <c r="A67" s="49" t="s">
        <v>124</v>
      </c>
      <c r="B67" s="43" t="s">
        <v>29</v>
      </c>
      <c r="C67" s="44" t="s">
        <v>125</v>
      </c>
      <c r="D67" s="45">
        <v>1000</v>
      </c>
      <c r="E67" s="45">
        <v>1000</v>
      </c>
      <c r="F67" s="46" t="str">
        <f t="shared" si="1"/>
        <v>-</v>
      </c>
    </row>
    <row r="68" spans="1:6" ht="30.75" customHeight="1">
      <c r="A68" s="49" t="s">
        <v>126</v>
      </c>
      <c r="B68" s="43" t="s">
        <v>29</v>
      </c>
      <c r="C68" s="44" t="s">
        <v>127</v>
      </c>
      <c r="D68" s="45">
        <v>157082100</v>
      </c>
      <c r="E68" s="45">
        <v>157076400.7</v>
      </c>
      <c r="F68" s="46">
        <f t="shared" si="1"/>
        <v>5699.300000011921</v>
      </c>
    </row>
    <row r="69" spans="1:6" ht="39" customHeight="1">
      <c r="A69" s="49" t="s">
        <v>128</v>
      </c>
      <c r="B69" s="43" t="s">
        <v>29</v>
      </c>
      <c r="C69" s="44" t="s">
        <v>129</v>
      </c>
      <c r="D69" s="45">
        <v>157082100</v>
      </c>
      <c r="E69" s="45">
        <v>157076400.7</v>
      </c>
      <c r="F69" s="46">
        <f t="shared" si="1"/>
        <v>5699.300000011921</v>
      </c>
    </row>
    <row r="70" spans="1:6" ht="42" customHeight="1">
      <c r="A70" s="49" t="s">
        <v>130</v>
      </c>
      <c r="B70" s="43" t="s">
        <v>29</v>
      </c>
      <c r="C70" s="44" t="s">
        <v>131</v>
      </c>
      <c r="D70" s="45">
        <v>339400</v>
      </c>
      <c r="E70" s="45">
        <v>339400</v>
      </c>
      <c r="F70" s="46" t="str">
        <f t="shared" si="1"/>
        <v>-</v>
      </c>
    </row>
    <row r="71" spans="1:6" ht="34.5" customHeight="1">
      <c r="A71" s="49" t="s">
        <v>132</v>
      </c>
      <c r="B71" s="43" t="s">
        <v>29</v>
      </c>
      <c r="C71" s="44" t="s">
        <v>133</v>
      </c>
      <c r="D71" s="45">
        <v>339400</v>
      </c>
      <c r="E71" s="45">
        <v>339400</v>
      </c>
      <c r="F71" s="46" t="str">
        <f t="shared" si="1"/>
        <v>-</v>
      </c>
    </row>
    <row r="72" spans="1:6" ht="50.25" customHeight="1">
      <c r="A72" s="49" t="s">
        <v>134</v>
      </c>
      <c r="B72" s="43" t="s">
        <v>29</v>
      </c>
      <c r="C72" s="44" t="s">
        <v>135</v>
      </c>
      <c r="D72" s="45">
        <v>339400</v>
      </c>
      <c r="E72" s="45">
        <v>339400</v>
      </c>
      <c r="F72" s="46" t="str">
        <f t="shared" si="1"/>
        <v>-</v>
      </c>
    </row>
    <row r="73" spans="1:6" ht="48" customHeight="1">
      <c r="A73" s="49" t="s">
        <v>136</v>
      </c>
      <c r="B73" s="43" t="s">
        <v>29</v>
      </c>
      <c r="C73" s="44" t="s">
        <v>137</v>
      </c>
      <c r="D73" s="45">
        <v>154486100</v>
      </c>
      <c r="E73" s="45">
        <v>154486100</v>
      </c>
      <c r="F73" s="46" t="str">
        <f t="shared" si="1"/>
        <v>-</v>
      </c>
    </row>
    <row r="74" spans="1:6" ht="90.75" customHeight="1">
      <c r="A74" s="49" t="s">
        <v>138</v>
      </c>
      <c r="B74" s="43" t="s">
        <v>29</v>
      </c>
      <c r="C74" s="44" t="s">
        <v>139</v>
      </c>
      <c r="D74" s="45">
        <v>154486100</v>
      </c>
      <c r="E74" s="45">
        <v>154486100</v>
      </c>
      <c r="F74" s="46" t="str">
        <f t="shared" si="1"/>
        <v>-</v>
      </c>
    </row>
    <row r="75" spans="1:6" ht="90.75" customHeight="1">
      <c r="A75" s="49" t="s">
        <v>140</v>
      </c>
      <c r="B75" s="43" t="s">
        <v>29</v>
      </c>
      <c r="C75" s="44" t="s">
        <v>141</v>
      </c>
      <c r="D75" s="45">
        <v>154486100</v>
      </c>
      <c r="E75" s="45">
        <v>154486100</v>
      </c>
      <c r="F75" s="46" t="str">
        <f t="shared" si="1"/>
        <v>-</v>
      </c>
    </row>
    <row r="76" spans="1:6" ht="49.5" customHeight="1">
      <c r="A76" s="49" t="s">
        <v>142</v>
      </c>
      <c r="B76" s="43" t="s">
        <v>29</v>
      </c>
      <c r="C76" s="44" t="s">
        <v>143</v>
      </c>
      <c r="D76" s="45">
        <v>255600</v>
      </c>
      <c r="E76" s="45">
        <v>255600</v>
      </c>
      <c r="F76" s="46" t="str">
        <f t="shared" si="1"/>
        <v>-</v>
      </c>
    </row>
    <row r="77" spans="1:6" ht="45.75" customHeight="1">
      <c r="A77" s="49" t="s">
        <v>144</v>
      </c>
      <c r="B77" s="43" t="s">
        <v>29</v>
      </c>
      <c r="C77" s="44" t="s">
        <v>145</v>
      </c>
      <c r="D77" s="45">
        <v>200</v>
      </c>
      <c r="E77" s="45">
        <v>200</v>
      </c>
      <c r="F77" s="46" t="str">
        <f t="shared" si="1"/>
        <v>-</v>
      </c>
    </row>
    <row r="78" spans="1:6" ht="45.75" customHeight="1">
      <c r="A78" s="49" t="s">
        <v>146</v>
      </c>
      <c r="B78" s="43" t="s">
        <v>29</v>
      </c>
      <c r="C78" s="44" t="s">
        <v>147</v>
      </c>
      <c r="D78" s="45">
        <v>200</v>
      </c>
      <c r="E78" s="45">
        <v>200</v>
      </c>
      <c r="F78" s="46" t="str">
        <f t="shared" si="1"/>
        <v>-</v>
      </c>
    </row>
    <row r="79" spans="1:6" ht="90.75" customHeight="1">
      <c r="A79" s="49" t="s">
        <v>148</v>
      </c>
      <c r="B79" s="43" t="s">
        <v>29</v>
      </c>
      <c r="C79" s="44" t="s">
        <v>149</v>
      </c>
      <c r="D79" s="45">
        <v>255400</v>
      </c>
      <c r="E79" s="45">
        <v>255400</v>
      </c>
      <c r="F79" s="46" t="str">
        <f t="shared" si="1"/>
        <v>-</v>
      </c>
    </row>
    <row r="80" spans="1:6" ht="63" customHeight="1">
      <c r="A80" s="49" t="s">
        <v>150</v>
      </c>
      <c r="B80" s="43" t="s">
        <v>29</v>
      </c>
      <c r="C80" s="44" t="s">
        <v>151</v>
      </c>
      <c r="D80" s="45">
        <v>255400</v>
      </c>
      <c r="E80" s="45">
        <v>255400</v>
      </c>
      <c r="F80" s="46" t="str">
        <f t="shared" si="1"/>
        <v>-</v>
      </c>
    </row>
    <row r="81" spans="1:6" ht="45" customHeight="1">
      <c r="A81" s="49" t="s">
        <v>152</v>
      </c>
      <c r="B81" s="43" t="s">
        <v>29</v>
      </c>
      <c r="C81" s="44" t="s">
        <v>153</v>
      </c>
      <c r="D81" s="45">
        <v>2001000</v>
      </c>
      <c r="E81" s="45">
        <v>1995300.7</v>
      </c>
      <c r="F81" s="46">
        <f t="shared" si="1"/>
        <v>5699.300000000047</v>
      </c>
    </row>
    <row r="82" spans="1:6" ht="90.75" customHeight="1">
      <c r="A82" s="49" t="s">
        <v>154</v>
      </c>
      <c r="B82" s="43" t="s">
        <v>29</v>
      </c>
      <c r="C82" s="44" t="s">
        <v>155</v>
      </c>
      <c r="D82" s="45">
        <v>2001000</v>
      </c>
      <c r="E82" s="45">
        <v>1995300.7</v>
      </c>
      <c r="F82" s="46">
        <f t="shared" si="1"/>
        <v>5699.300000000047</v>
      </c>
    </row>
    <row r="83" spans="1:6" ht="90.75" customHeight="1">
      <c r="A83" s="49" t="s">
        <v>156</v>
      </c>
      <c r="B83" s="43" t="s">
        <v>29</v>
      </c>
      <c r="C83" s="44" t="s">
        <v>157</v>
      </c>
      <c r="D83" s="45">
        <v>2001000</v>
      </c>
      <c r="E83" s="45">
        <v>1995300.7</v>
      </c>
      <c r="F83" s="46">
        <f t="shared" si="1"/>
        <v>5699.300000000047</v>
      </c>
    </row>
    <row r="84" spans="1:6" ht="12.75" customHeight="1">
      <c r="A84" s="24"/>
      <c r="B84" s="25"/>
      <c r="C84" s="25"/>
      <c r="D84" s="26"/>
      <c r="E84" s="26"/>
      <c r="F84" s="26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9"/>
  <sheetViews>
    <sheetView showGridLines="0" zoomScalePageLayoutView="0" workbookViewId="0" topLeftCell="A99">
      <selection activeCell="H97" sqref="H97"/>
    </sheetView>
  </sheetViews>
  <sheetFormatPr defaultColWidth="9.140625" defaultRowHeight="12.75" customHeight="1"/>
  <cols>
    <col min="1" max="1" width="45.7109375" style="0" customWidth="1"/>
    <col min="2" max="2" width="7.5742187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9" t="s">
        <v>158</v>
      </c>
      <c r="B2" s="99"/>
      <c r="C2" s="99"/>
      <c r="D2" s="99"/>
      <c r="E2" s="1"/>
      <c r="F2" s="13" t="s">
        <v>159</v>
      </c>
    </row>
    <row r="3" spans="1:6" ht="13.5" customHeight="1">
      <c r="A3" s="5"/>
      <c r="B3" s="5"/>
      <c r="C3" s="27"/>
      <c r="D3" s="9"/>
      <c r="E3" s="9"/>
      <c r="F3" s="9"/>
    </row>
    <row r="4" spans="1:6" ht="9.75" customHeight="1">
      <c r="A4" s="106" t="s">
        <v>19</v>
      </c>
      <c r="B4" s="87" t="s">
        <v>20</v>
      </c>
      <c r="C4" s="104" t="s">
        <v>160</v>
      </c>
      <c r="D4" s="90" t="s">
        <v>22</v>
      </c>
      <c r="E4" s="109" t="s">
        <v>23</v>
      </c>
      <c r="F4" s="96" t="s">
        <v>24</v>
      </c>
    </row>
    <row r="5" spans="1:6" ht="5.25" customHeight="1">
      <c r="A5" s="107"/>
      <c r="B5" s="88"/>
      <c r="C5" s="105"/>
      <c r="D5" s="91"/>
      <c r="E5" s="110"/>
      <c r="F5" s="97"/>
    </row>
    <row r="6" spans="1:6" ht="9" customHeight="1">
      <c r="A6" s="107"/>
      <c r="B6" s="88"/>
      <c r="C6" s="105"/>
      <c r="D6" s="91"/>
      <c r="E6" s="110"/>
      <c r="F6" s="97"/>
    </row>
    <row r="7" spans="1:6" ht="6" customHeight="1">
      <c r="A7" s="107"/>
      <c r="B7" s="88"/>
      <c r="C7" s="105"/>
      <c r="D7" s="91"/>
      <c r="E7" s="110"/>
      <c r="F7" s="97"/>
    </row>
    <row r="8" spans="1:6" ht="6" customHeight="1">
      <c r="A8" s="107"/>
      <c r="B8" s="88"/>
      <c r="C8" s="105"/>
      <c r="D8" s="91"/>
      <c r="E8" s="110"/>
      <c r="F8" s="97"/>
    </row>
    <row r="9" spans="1:6" ht="10.5" customHeight="1">
      <c r="A9" s="107"/>
      <c r="B9" s="88"/>
      <c r="C9" s="105"/>
      <c r="D9" s="91"/>
      <c r="E9" s="110"/>
      <c r="F9" s="97"/>
    </row>
    <row r="10" spans="1:6" ht="3.75" customHeight="1" hidden="1">
      <c r="A10" s="107"/>
      <c r="B10" s="88"/>
      <c r="C10" s="28"/>
      <c r="D10" s="91"/>
      <c r="E10" s="29"/>
      <c r="F10" s="30"/>
    </row>
    <row r="11" spans="1:6" ht="12.75" customHeight="1" hidden="1">
      <c r="A11" s="108"/>
      <c r="B11" s="89"/>
      <c r="C11" s="31"/>
      <c r="D11" s="92"/>
      <c r="E11" s="32"/>
      <c r="F11" s="33"/>
    </row>
    <row r="12" spans="1:6" ht="13.5" customHeight="1" thickBot="1">
      <c r="A12" s="18">
        <v>1</v>
      </c>
      <c r="B12" s="19">
        <v>2</v>
      </c>
      <c r="C12" s="20">
        <v>3</v>
      </c>
      <c r="D12" s="21" t="s">
        <v>25</v>
      </c>
      <c r="E12" s="34" t="s">
        <v>26</v>
      </c>
      <c r="F12" s="23" t="s">
        <v>27</v>
      </c>
    </row>
    <row r="13" spans="1:6" ht="15.75">
      <c r="A13" s="68" t="s">
        <v>161</v>
      </c>
      <c r="B13" s="51" t="s">
        <v>162</v>
      </c>
      <c r="C13" s="52" t="s">
        <v>163</v>
      </c>
      <c r="D13" s="53">
        <v>196469500</v>
      </c>
      <c r="E13" s="54">
        <v>195270858.05</v>
      </c>
      <c r="F13" s="55">
        <f>IF(OR(D13="-",IF(E13="-",0,E13)&gt;=IF(D13="-",0,D13)),"-",IF(D13="-",0,D13)-IF(E13="-",0,E13))</f>
        <v>1198641.949999988</v>
      </c>
    </row>
    <row r="14" spans="1:6" ht="17.25" customHeight="1">
      <c r="A14" s="69" t="s">
        <v>31</v>
      </c>
      <c r="B14" s="56"/>
      <c r="C14" s="57"/>
      <c r="D14" s="58"/>
      <c r="E14" s="59"/>
      <c r="F14" s="60"/>
    </row>
    <row r="15" spans="1:6" ht="21" customHeight="1">
      <c r="A15" s="47" t="s">
        <v>14</v>
      </c>
      <c r="B15" s="61" t="s">
        <v>162</v>
      </c>
      <c r="C15" s="36" t="s">
        <v>164</v>
      </c>
      <c r="D15" s="37">
        <v>196469500</v>
      </c>
      <c r="E15" s="62">
        <v>195270858.05</v>
      </c>
      <c r="F15" s="63">
        <f aca="true" t="shared" si="0" ref="F15:F46">IF(OR(D15="-",IF(E15="-",0,E15)&gt;=IF(D15="-",0,D15)),"-",IF(D15="-",0,D15)-IF(E15="-",0,E15))</f>
        <v>1198641.949999988</v>
      </c>
    </row>
    <row r="16" spans="1:6" ht="24.75" customHeight="1">
      <c r="A16" s="47" t="s">
        <v>165</v>
      </c>
      <c r="B16" s="61" t="s">
        <v>162</v>
      </c>
      <c r="C16" s="36" t="s">
        <v>166</v>
      </c>
      <c r="D16" s="37">
        <v>8981500</v>
      </c>
      <c r="E16" s="62">
        <v>8025869.8</v>
      </c>
      <c r="F16" s="63">
        <f t="shared" si="0"/>
        <v>955630.2000000002</v>
      </c>
    </row>
    <row r="17" spans="1:6" ht="69.75" customHeight="1">
      <c r="A17" s="47" t="s">
        <v>167</v>
      </c>
      <c r="B17" s="61" t="s">
        <v>162</v>
      </c>
      <c r="C17" s="36" t="s">
        <v>168</v>
      </c>
      <c r="D17" s="37">
        <v>7912800</v>
      </c>
      <c r="E17" s="62">
        <v>7588449.8</v>
      </c>
      <c r="F17" s="63">
        <f t="shared" si="0"/>
        <v>324350.2000000002</v>
      </c>
    </row>
    <row r="18" spans="1:6" ht="69.75" customHeight="1">
      <c r="A18" s="47" t="s">
        <v>169</v>
      </c>
      <c r="B18" s="61" t="s">
        <v>162</v>
      </c>
      <c r="C18" s="36" t="s">
        <v>170</v>
      </c>
      <c r="D18" s="37">
        <v>7912600</v>
      </c>
      <c r="E18" s="62">
        <v>7588249.8</v>
      </c>
      <c r="F18" s="63">
        <f t="shared" si="0"/>
        <v>324350.2000000002</v>
      </c>
    </row>
    <row r="19" spans="1:6" ht="39" customHeight="1">
      <c r="A19" s="47" t="s">
        <v>171</v>
      </c>
      <c r="B19" s="61" t="s">
        <v>162</v>
      </c>
      <c r="C19" s="36" t="s">
        <v>172</v>
      </c>
      <c r="D19" s="37">
        <v>7912600</v>
      </c>
      <c r="E19" s="62">
        <v>7588249.8</v>
      </c>
      <c r="F19" s="63">
        <f t="shared" si="0"/>
        <v>324350.2000000002</v>
      </c>
    </row>
    <row r="20" spans="1:6" ht="111" customHeight="1">
      <c r="A20" s="70" t="s">
        <v>173</v>
      </c>
      <c r="B20" s="61" t="s">
        <v>162</v>
      </c>
      <c r="C20" s="36" t="s">
        <v>174</v>
      </c>
      <c r="D20" s="37">
        <v>6519400</v>
      </c>
      <c r="E20" s="62">
        <v>6388458.55</v>
      </c>
      <c r="F20" s="63">
        <f t="shared" si="0"/>
        <v>130941.45000000019</v>
      </c>
    </row>
    <row r="21" spans="1:6" ht="84" customHeight="1">
      <c r="A21" s="47" t="s">
        <v>175</v>
      </c>
      <c r="B21" s="61" t="s">
        <v>162</v>
      </c>
      <c r="C21" s="36" t="s">
        <v>176</v>
      </c>
      <c r="D21" s="37">
        <v>6519400</v>
      </c>
      <c r="E21" s="62">
        <v>6388458.55</v>
      </c>
      <c r="F21" s="63">
        <f t="shared" si="0"/>
        <v>130941.45000000019</v>
      </c>
    </row>
    <row r="22" spans="1:6" ht="69.75" customHeight="1">
      <c r="A22" s="47" t="s">
        <v>177</v>
      </c>
      <c r="B22" s="61" t="s">
        <v>162</v>
      </c>
      <c r="C22" s="36" t="s">
        <v>178</v>
      </c>
      <c r="D22" s="37">
        <v>6519400</v>
      </c>
      <c r="E22" s="62">
        <v>6388458.55</v>
      </c>
      <c r="F22" s="63">
        <f t="shared" si="0"/>
        <v>130941.45000000019</v>
      </c>
    </row>
    <row r="23" spans="1:6" ht="69.75" customHeight="1">
      <c r="A23" s="47" t="s">
        <v>179</v>
      </c>
      <c r="B23" s="61" t="s">
        <v>162</v>
      </c>
      <c r="C23" s="36" t="s">
        <v>180</v>
      </c>
      <c r="D23" s="37">
        <v>4759059.96</v>
      </c>
      <c r="E23" s="62">
        <v>4697917.96</v>
      </c>
      <c r="F23" s="63">
        <f t="shared" si="0"/>
        <v>61142</v>
      </c>
    </row>
    <row r="24" spans="1:6" ht="69.75" customHeight="1">
      <c r="A24" s="47" t="s">
        <v>181</v>
      </c>
      <c r="B24" s="61" t="s">
        <v>162</v>
      </c>
      <c r="C24" s="36" t="s">
        <v>182</v>
      </c>
      <c r="D24" s="37">
        <v>289100</v>
      </c>
      <c r="E24" s="62">
        <v>289094.4</v>
      </c>
      <c r="F24" s="63">
        <f t="shared" si="0"/>
        <v>5.599999999976717</v>
      </c>
    </row>
    <row r="25" spans="1:6" ht="69.75" customHeight="1">
      <c r="A25" s="47" t="s">
        <v>183</v>
      </c>
      <c r="B25" s="61" t="s">
        <v>162</v>
      </c>
      <c r="C25" s="36" t="s">
        <v>184</v>
      </c>
      <c r="D25" s="37">
        <v>1471240.04</v>
      </c>
      <c r="E25" s="62">
        <v>1401446.19</v>
      </c>
      <c r="F25" s="63">
        <f t="shared" si="0"/>
        <v>69793.8500000001</v>
      </c>
    </row>
    <row r="26" spans="1:6" ht="105.75" customHeight="1">
      <c r="A26" s="70" t="s">
        <v>185</v>
      </c>
      <c r="B26" s="61" t="s">
        <v>162</v>
      </c>
      <c r="C26" s="36" t="s">
        <v>186</v>
      </c>
      <c r="D26" s="37">
        <v>1393200</v>
      </c>
      <c r="E26" s="62">
        <v>1199791.25</v>
      </c>
      <c r="F26" s="63">
        <f t="shared" si="0"/>
        <v>193408.75</v>
      </c>
    </row>
    <row r="27" spans="1:6" ht="69.75" customHeight="1">
      <c r="A27" s="47" t="s">
        <v>187</v>
      </c>
      <c r="B27" s="61" t="s">
        <v>162</v>
      </c>
      <c r="C27" s="36" t="s">
        <v>188</v>
      </c>
      <c r="D27" s="37">
        <v>1393200</v>
      </c>
      <c r="E27" s="62">
        <v>1199791.25</v>
      </c>
      <c r="F27" s="63">
        <f t="shared" si="0"/>
        <v>193408.75</v>
      </c>
    </row>
    <row r="28" spans="1:6" ht="69.75" customHeight="1">
      <c r="A28" s="47" t="s">
        <v>189</v>
      </c>
      <c r="B28" s="61" t="s">
        <v>162</v>
      </c>
      <c r="C28" s="36" t="s">
        <v>190</v>
      </c>
      <c r="D28" s="37">
        <v>1393200</v>
      </c>
      <c r="E28" s="62">
        <v>1199791.25</v>
      </c>
      <c r="F28" s="63">
        <f t="shared" si="0"/>
        <v>193408.75</v>
      </c>
    </row>
    <row r="29" spans="1:6" ht="41.25" customHeight="1">
      <c r="A29" s="47" t="s">
        <v>191</v>
      </c>
      <c r="B29" s="61" t="s">
        <v>162</v>
      </c>
      <c r="C29" s="36" t="s">
        <v>192</v>
      </c>
      <c r="D29" s="37">
        <v>1105200</v>
      </c>
      <c r="E29" s="62">
        <v>926744.62</v>
      </c>
      <c r="F29" s="63">
        <f t="shared" si="0"/>
        <v>178455.38</v>
      </c>
    </row>
    <row r="30" spans="1:6" ht="33.75" customHeight="1">
      <c r="A30" s="47" t="s">
        <v>193</v>
      </c>
      <c r="B30" s="61" t="s">
        <v>162</v>
      </c>
      <c r="C30" s="36" t="s">
        <v>194</v>
      </c>
      <c r="D30" s="37">
        <v>288000</v>
      </c>
      <c r="E30" s="62">
        <v>273046.63</v>
      </c>
      <c r="F30" s="63">
        <f t="shared" si="0"/>
        <v>14953.369999999995</v>
      </c>
    </row>
    <row r="31" spans="1:6" ht="69.75" customHeight="1">
      <c r="A31" s="47" t="s">
        <v>195</v>
      </c>
      <c r="B31" s="61" t="s">
        <v>162</v>
      </c>
      <c r="C31" s="36" t="s">
        <v>196</v>
      </c>
      <c r="D31" s="37">
        <v>200</v>
      </c>
      <c r="E31" s="62">
        <v>200</v>
      </c>
      <c r="F31" s="63" t="str">
        <f t="shared" si="0"/>
        <v>-</v>
      </c>
    </row>
    <row r="32" spans="1:6" ht="33" customHeight="1">
      <c r="A32" s="47" t="s">
        <v>197</v>
      </c>
      <c r="B32" s="61" t="s">
        <v>162</v>
      </c>
      <c r="C32" s="36" t="s">
        <v>198</v>
      </c>
      <c r="D32" s="37">
        <v>200</v>
      </c>
      <c r="E32" s="62">
        <v>200</v>
      </c>
      <c r="F32" s="63" t="str">
        <f t="shared" si="0"/>
        <v>-</v>
      </c>
    </row>
    <row r="33" spans="1:6" ht="153" customHeight="1">
      <c r="A33" s="70" t="s">
        <v>199</v>
      </c>
      <c r="B33" s="61" t="s">
        <v>162</v>
      </c>
      <c r="C33" s="36" t="s">
        <v>200</v>
      </c>
      <c r="D33" s="37">
        <v>200</v>
      </c>
      <c r="E33" s="62">
        <v>200</v>
      </c>
      <c r="F33" s="63" t="str">
        <f t="shared" si="0"/>
        <v>-</v>
      </c>
    </row>
    <row r="34" spans="1:6" ht="69.75" customHeight="1">
      <c r="A34" s="47" t="s">
        <v>187</v>
      </c>
      <c r="B34" s="61" t="s">
        <v>162</v>
      </c>
      <c r="C34" s="36" t="s">
        <v>201</v>
      </c>
      <c r="D34" s="37">
        <v>200</v>
      </c>
      <c r="E34" s="62">
        <v>200</v>
      </c>
      <c r="F34" s="63" t="str">
        <f t="shared" si="0"/>
        <v>-</v>
      </c>
    </row>
    <row r="35" spans="1:6" ht="69.75" customHeight="1">
      <c r="A35" s="47" t="s">
        <v>189</v>
      </c>
      <c r="B35" s="61" t="s">
        <v>162</v>
      </c>
      <c r="C35" s="36" t="s">
        <v>202</v>
      </c>
      <c r="D35" s="37">
        <v>200</v>
      </c>
      <c r="E35" s="62">
        <v>200</v>
      </c>
      <c r="F35" s="63" t="str">
        <f t="shared" si="0"/>
        <v>-</v>
      </c>
    </row>
    <row r="36" spans="1:6" ht="69.75" customHeight="1">
      <c r="A36" s="47" t="s">
        <v>191</v>
      </c>
      <c r="B36" s="61" t="s">
        <v>162</v>
      </c>
      <c r="C36" s="36" t="s">
        <v>203</v>
      </c>
      <c r="D36" s="37">
        <v>200</v>
      </c>
      <c r="E36" s="62">
        <v>200</v>
      </c>
      <c r="F36" s="63" t="str">
        <f t="shared" si="0"/>
        <v>-</v>
      </c>
    </row>
    <row r="37" spans="1:6" ht="38.25" customHeight="1">
      <c r="A37" s="47" t="s">
        <v>204</v>
      </c>
      <c r="B37" s="61" t="s">
        <v>162</v>
      </c>
      <c r="C37" s="36" t="s">
        <v>205</v>
      </c>
      <c r="D37" s="37">
        <v>620000</v>
      </c>
      <c r="E37" s="62" t="s">
        <v>42</v>
      </c>
      <c r="F37" s="63">
        <f t="shared" si="0"/>
        <v>620000</v>
      </c>
    </row>
    <row r="38" spans="1:6" ht="69.75" customHeight="1">
      <c r="A38" s="47" t="s">
        <v>195</v>
      </c>
      <c r="B38" s="61" t="s">
        <v>162</v>
      </c>
      <c r="C38" s="36" t="s">
        <v>206</v>
      </c>
      <c r="D38" s="37">
        <v>620000</v>
      </c>
      <c r="E38" s="62" t="s">
        <v>42</v>
      </c>
      <c r="F38" s="63">
        <f t="shared" si="0"/>
        <v>620000</v>
      </c>
    </row>
    <row r="39" spans="1:6" ht="36.75" customHeight="1">
      <c r="A39" s="47" t="s">
        <v>207</v>
      </c>
      <c r="B39" s="61" t="s">
        <v>162</v>
      </c>
      <c r="C39" s="36" t="s">
        <v>208</v>
      </c>
      <c r="D39" s="37">
        <v>620000</v>
      </c>
      <c r="E39" s="62" t="s">
        <v>42</v>
      </c>
      <c r="F39" s="63">
        <f t="shared" si="0"/>
        <v>620000</v>
      </c>
    </row>
    <row r="40" spans="1:6" ht="82.5" customHeight="1">
      <c r="A40" s="47" t="s">
        <v>209</v>
      </c>
      <c r="B40" s="61" t="s">
        <v>162</v>
      </c>
      <c r="C40" s="36" t="s">
        <v>210</v>
      </c>
      <c r="D40" s="37">
        <v>620000</v>
      </c>
      <c r="E40" s="62" t="s">
        <v>42</v>
      </c>
      <c r="F40" s="63">
        <f t="shared" si="0"/>
        <v>620000</v>
      </c>
    </row>
    <row r="41" spans="1:6" ht="42" customHeight="1">
      <c r="A41" s="47" t="s">
        <v>211</v>
      </c>
      <c r="B41" s="61" t="s">
        <v>162</v>
      </c>
      <c r="C41" s="36" t="s">
        <v>212</v>
      </c>
      <c r="D41" s="37">
        <v>620000</v>
      </c>
      <c r="E41" s="62" t="s">
        <v>42</v>
      </c>
      <c r="F41" s="63">
        <f t="shared" si="0"/>
        <v>620000</v>
      </c>
    </row>
    <row r="42" spans="1:6" ht="42" customHeight="1">
      <c r="A42" s="47" t="s">
        <v>213</v>
      </c>
      <c r="B42" s="61" t="s">
        <v>162</v>
      </c>
      <c r="C42" s="36" t="s">
        <v>214</v>
      </c>
      <c r="D42" s="37">
        <v>620000</v>
      </c>
      <c r="E42" s="62" t="s">
        <v>42</v>
      </c>
      <c r="F42" s="63">
        <f t="shared" si="0"/>
        <v>620000</v>
      </c>
    </row>
    <row r="43" spans="1:6" ht="42" customHeight="1">
      <c r="A43" s="47" t="s">
        <v>215</v>
      </c>
      <c r="B43" s="61" t="s">
        <v>162</v>
      </c>
      <c r="C43" s="36" t="s">
        <v>216</v>
      </c>
      <c r="D43" s="37">
        <v>448700</v>
      </c>
      <c r="E43" s="62">
        <v>437420</v>
      </c>
      <c r="F43" s="63">
        <f t="shared" si="0"/>
        <v>11280</v>
      </c>
    </row>
    <row r="44" spans="1:6" ht="69.75" customHeight="1">
      <c r="A44" s="47" t="s">
        <v>169</v>
      </c>
      <c r="B44" s="61" t="s">
        <v>162</v>
      </c>
      <c r="C44" s="36" t="s">
        <v>217</v>
      </c>
      <c r="D44" s="37">
        <v>2200</v>
      </c>
      <c r="E44" s="62">
        <v>2100</v>
      </c>
      <c r="F44" s="63">
        <f t="shared" si="0"/>
        <v>100</v>
      </c>
    </row>
    <row r="45" spans="1:6" ht="69.75" customHeight="1">
      <c r="A45" s="47" t="s">
        <v>171</v>
      </c>
      <c r="B45" s="61" t="s">
        <v>162</v>
      </c>
      <c r="C45" s="36" t="s">
        <v>218</v>
      </c>
      <c r="D45" s="37">
        <v>2200</v>
      </c>
      <c r="E45" s="62">
        <v>2100</v>
      </c>
      <c r="F45" s="63">
        <f t="shared" si="0"/>
        <v>100</v>
      </c>
    </row>
    <row r="46" spans="1:6" ht="96" customHeight="1">
      <c r="A46" s="47" t="s">
        <v>219</v>
      </c>
      <c r="B46" s="61" t="s">
        <v>162</v>
      </c>
      <c r="C46" s="36" t="s">
        <v>220</v>
      </c>
      <c r="D46" s="37">
        <v>2200</v>
      </c>
      <c r="E46" s="62">
        <v>2100</v>
      </c>
      <c r="F46" s="63">
        <f t="shared" si="0"/>
        <v>100</v>
      </c>
    </row>
    <row r="47" spans="1:6" ht="49.5" customHeight="1">
      <c r="A47" s="47" t="s">
        <v>211</v>
      </c>
      <c r="B47" s="61" t="s">
        <v>162</v>
      </c>
      <c r="C47" s="36" t="s">
        <v>221</v>
      </c>
      <c r="D47" s="37">
        <v>2200</v>
      </c>
      <c r="E47" s="62">
        <v>2100</v>
      </c>
      <c r="F47" s="63">
        <f aca="true" t="shared" si="1" ref="F47:F78">IF(OR(D47="-",IF(E47="-",0,E47)&gt;=IF(D47="-",0,D47)),"-",IF(D47="-",0,D47)-IF(E47="-",0,E47))</f>
        <v>100</v>
      </c>
    </row>
    <row r="48" spans="1:6" ht="49.5" customHeight="1">
      <c r="A48" s="47" t="s">
        <v>222</v>
      </c>
      <c r="B48" s="61" t="s">
        <v>162</v>
      </c>
      <c r="C48" s="36" t="s">
        <v>223</v>
      </c>
      <c r="D48" s="37">
        <v>2200</v>
      </c>
      <c r="E48" s="62">
        <v>2100</v>
      </c>
      <c r="F48" s="63">
        <f t="shared" si="1"/>
        <v>100</v>
      </c>
    </row>
    <row r="49" spans="1:6" ht="49.5" customHeight="1">
      <c r="A49" s="47" t="s">
        <v>224</v>
      </c>
      <c r="B49" s="61" t="s">
        <v>162</v>
      </c>
      <c r="C49" s="36" t="s">
        <v>225</v>
      </c>
      <c r="D49" s="37">
        <v>100</v>
      </c>
      <c r="E49" s="62">
        <v>75</v>
      </c>
      <c r="F49" s="63">
        <f t="shared" si="1"/>
        <v>25</v>
      </c>
    </row>
    <row r="50" spans="1:6" ht="49.5" customHeight="1">
      <c r="A50" s="47" t="s">
        <v>226</v>
      </c>
      <c r="B50" s="61" t="s">
        <v>162</v>
      </c>
      <c r="C50" s="36" t="s">
        <v>227</v>
      </c>
      <c r="D50" s="37">
        <v>2100</v>
      </c>
      <c r="E50" s="62">
        <v>2025</v>
      </c>
      <c r="F50" s="63">
        <f t="shared" si="1"/>
        <v>75</v>
      </c>
    </row>
    <row r="51" spans="1:6" ht="69.75" customHeight="1">
      <c r="A51" s="47" t="s">
        <v>228</v>
      </c>
      <c r="B51" s="61" t="s">
        <v>162</v>
      </c>
      <c r="C51" s="36" t="s">
        <v>229</v>
      </c>
      <c r="D51" s="37">
        <v>5000</v>
      </c>
      <c r="E51" s="62">
        <v>5000</v>
      </c>
      <c r="F51" s="63" t="str">
        <f t="shared" si="1"/>
        <v>-</v>
      </c>
    </row>
    <row r="52" spans="1:6" ht="69.75" customHeight="1">
      <c r="A52" s="47" t="s">
        <v>230</v>
      </c>
      <c r="B52" s="61" t="s">
        <v>162</v>
      </c>
      <c r="C52" s="36" t="s">
        <v>231</v>
      </c>
      <c r="D52" s="37">
        <v>5000</v>
      </c>
      <c r="E52" s="62">
        <v>5000</v>
      </c>
      <c r="F52" s="63" t="str">
        <f t="shared" si="1"/>
        <v>-</v>
      </c>
    </row>
    <row r="53" spans="1:6" ht="143.25" customHeight="1">
      <c r="A53" s="70" t="s">
        <v>232</v>
      </c>
      <c r="B53" s="61" t="s">
        <v>162</v>
      </c>
      <c r="C53" s="36" t="s">
        <v>233</v>
      </c>
      <c r="D53" s="37">
        <v>5000</v>
      </c>
      <c r="E53" s="62">
        <v>5000</v>
      </c>
      <c r="F53" s="63" t="str">
        <f t="shared" si="1"/>
        <v>-</v>
      </c>
    </row>
    <row r="54" spans="1:6" ht="69.75" customHeight="1">
      <c r="A54" s="47" t="s">
        <v>187</v>
      </c>
      <c r="B54" s="61" t="s">
        <v>162</v>
      </c>
      <c r="C54" s="36" t="s">
        <v>234</v>
      </c>
      <c r="D54" s="37">
        <v>5000</v>
      </c>
      <c r="E54" s="62">
        <v>5000</v>
      </c>
      <c r="F54" s="63" t="str">
        <f t="shared" si="1"/>
        <v>-</v>
      </c>
    </row>
    <row r="55" spans="1:6" ht="69.75" customHeight="1">
      <c r="A55" s="47" t="s">
        <v>189</v>
      </c>
      <c r="B55" s="61" t="s">
        <v>162</v>
      </c>
      <c r="C55" s="36" t="s">
        <v>235</v>
      </c>
      <c r="D55" s="37">
        <v>5000</v>
      </c>
      <c r="E55" s="62">
        <v>5000</v>
      </c>
      <c r="F55" s="63" t="str">
        <f t="shared" si="1"/>
        <v>-</v>
      </c>
    </row>
    <row r="56" spans="1:6" ht="69.75" customHeight="1">
      <c r="A56" s="47" t="s">
        <v>191</v>
      </c>
      <c r="B56" s="61" t="s">
        <v>162</v>
      </c>
      <c r="C56" s="36" t="s">
        <v>236</v>
      </c>
      <c r="D56" s="37">
        <v>5000</v>
      </c>
      <c r="E56" s="62">
        <v>5000</v>
      </c>
      <c r="F56" s="63" t="str">
        <f t="shared" si="1"/>
        <v>-</v>
      </c>
    </row>
    <row r="57" spans="1:6" ht="69.75" customHeight="1">
      <c r="A57" s="47" t="s">
        <v>237</v>
      </c>
      <c r="B57" s="61" t="s">
        <v>162</v>
      </c>
      <c r="C57" s="36" t="s">
        <v>238</v>
      </c>
      <c r="D57" s="37">
        <v>120000</v>
      </c>
      <c r="E57" s="62">
        <v>108982</v>
      </c>
      <c r="F57" s="63">
        <f t="shared" si="1"/>
        <v>11018</v>
      </c>
    </row>
    <row r="58" spans="1:6" ht="69.75" customHeight="1">
      <c r="A58" s="47" t="s">
        <v>239</v>
      </c>
      <c r="B58" s="61" t="s">
        <v>162</v>
      </c>
      <c r="C58" s="36" t="s">
        <v>240</v>
      </c>
      <c r="D58" s="37">
        <v>20000</v>
      </c>
      <c r="E58" s="62">
        <v>20000</v>
      </c>
      <c r="F58" s="63" t="str">
        <f t="shared" si="1"/>
        <v>-</v>
      </c>
    </row>
    <row r="59" spans="1:6" ht="104.25" customHeight="1">
      <c r="A59" s="70" t="s">
        <v>241</v>
      </c>
      <c r="B59" s="61" t="s">
        <v>162</v>
      </c>
      <c r="C59" s="36" t="s">
        <v>242</v>
      </c>
      <c r="D59" s="37">
        <v>20000</v>
      </c>
      <c r="E59" s="62">
        <v>20000</v>
      </c>
      <c r="F59" s="63" t="str">
        <f t="shared" si="1"/>
        <v>-</v>
      </c>
    </row>
    <row r="60" spans="1:6" ht="35.25" customHeight="1">
      <c r="A60" s="47" t="s">
        <v>211</v>
      </c>
      <c r="B60" s="61" t="s">
        <v>162</v>
      </c>
      <c r="C60" s="36" t="s">
        <v>243</v>
      </c>
      <c r="D60" s="37">
        <v>20000</v>
      </c>
      <c r="E60" s="62">
        <v>20000</v>
      </c>
      <c r="F60" s="63" t="str">
        <f t="shared" si="1"/>
        <v>-</v>
      </c>
    </row>
    <row r="61" spans="1:6" ht="24.75" customHeight="1">
      <c r="A61" s="47" t="s">
        <v>222</v>
      </c>
      <c r="B61" s="61" t="s">
        <v>162</v>
      </c>
      <c r="C61" s="36" t="s">
        <v>244</v>
      </c>
      <c r="D61" s="37">
        <v>20000</v>
      </c>
      <c r="E61" s="62">
        <v>20000</v>
      </c>
      <c r="F61" s="63" t="str">
        <f t="shared" si="1"/>
        <v>-</v>
      </c>
    </row>
    <row r="62" spans="1:6" ht="31.5" customHeight="1">
      <c r="A62" s="47" t="s">
        <v>245</v>
      </c>
      <c r="B62" s="61" t="s">
        <v>162</v>
      </c>
      <c r="C62" s="36" t="s">
        <v>246</v>
      </c>
      <c r="D62" s="37">
        <v>20000</v>
      </c>
      <c r="E62" s="62">
        <v>20000</v>
      </c>
      <c r="F62" s="63" t="str">
        <f t="shared" si="1"/>
        <v>-</v>
      </c>
    </row>
    <row r="63" spans="1:6" ht="69.75" customHeight="1">
      <c r="A63" s="47" t="s">
        <v>247</v>
      </c>
      <c r="B63" s="61" t="s">
        <v>162</v>
      </c>
      <c r="C63" s="36" t="s">
        <v>248</v>
      </c>
      <c r="D63" s="37">
        <v>100000</v>
      </c>
      <c r="E63" s="62">
        <v>88982</v>
      </c>
      <c r="F63" s="63">
        <f t="shared" si="1"/>
        <v>11018</v>
      </c>
    </row>
    <row r="64" spans="1:6" ht="132" customHeight="1">
      <c r="A64" s="70" t="s">
        <v>249</v>
      </c>
      <c r="B64" s="61" t="s">
        <v>162</v>
      </c>
      <c r="C64" s="36" t="s">
        <v>250</v>
      </c>
      <c r="D64" s="37">
        <v>100000</v>
      </c>
      <c r="E64" s="62">
        <v>88982</v>
      </c>
      <c r="F64" s="63">
        <f t="shared" si="1"/>
        <v>11018</v>
      </c>
    </row>
    <row r="65" spans="1:6" ht="69.75" customHeight="1">
      <c r="A65" s="47" t="s">
        <v>187</v>
      </c>
      <c r="B65" s="61" t="s">
        <v>162</v>
      </c>
      <c r="C65" s="36" t="s">
        <v>251</v>
      </c>
      <c r="D65" s="37">
        <v>100000</v>
      </c>
      <c r="E65" s="62">
        <v>88982</v>
      </c>
      <c r="F65" s="63">
        <f t="shared" si="1"/>
        <v>11018</v>
      </c>
    </row>
    <row r="66" spans="1:6" ht="69.75" customHeight="1">
      <c r="A66" s="47" t="s">
        <v>189</v>
      </c>
      <c r="B66" s="61" t="s">
        <v>162</v>
      </c>
      <c r="C66" s="36" t="s">
        <v>252</v>
      </c>
      <c r="D66" s="37">
        <v>100000</v>
      </c>
      <c r="E66" s="62">
        <v>88982</v>
      </c>
      <c r="F66" s="63">
        <f t="shared" si="1"/>
        <v>11018</v>
      </c>
    </row>
    <row r="67" spans="1:6" ht="30" customHeight="1">
      <c r="A67" s="47" t="s">
        <v>191</v>
      </c>
      <c r="B67" s="61" t="s">
        <v>162</v>
      </c>
      <c r="C67" s="36" t="s">
        <v>253</v>
      </c>
      <c r="D67" s="37">
        <v>100000</v>
      </c>
      <c r="E67" s="62">
        <v>88982</v>
      </c>
      <c r="F67" s="63">
        <f t="shared" si="1"/>
        <v>11018</v>
      </c>
    </row>
    <row r="68" spans="1:6" ht="69.75" customHeight="1">
      <c r="A68" s="47" t="s">
        <v>195</v>
      </c>
      <c r="B68" s="61" t="s">
        <v>162</v>
      </c>
      <c r="C68" s="36" t="s">
        <v>254</v>
      </c>
      <c r="D68" s="37">
        <v>321500</v>
      </c>
      <c r="E68" s="62">
        <v>321338</v>
      </c>
      <c r="F68" s="63">
        <f t="shared" si="1"/>
        <v>162</v>
      </c>
    </row>
    <row r="69" spans="1:6" ht="27.75" customHeight="1">
      <c r="A69" s="47" t="s">
        <v>197</v>
      </c>
      <c r="B69" s="61" t="s">
        <v>162</v>
      </c>
      <c r="C69" s="36" t="s">
        <v>255</v>
      </c>
      <c r="D69" s="37">
        <v>321500</v>
      </c>
      <c r="E69" s="62">
        <v>321338</v>
      </c>
      <c r="F69" s="63">
        <f t="shared" si="1"/>
        <v>162</v>
      </c>
    </row>
    <row r="70" spans="1:6" ht="96" customHeight="1">
      <c r="A70" s="47" t="s">
        <v>256</v>
      </c>
      <c r="B70" s="61" t="s">
        <v>162</v>
      </c>
      <c r="C70" s="36" t="s">
        <v>257</v>
      </c>
      <c r="D70" s="37">
        <v>3500</v>
      </c>
      <c r="E70" s="62">
        <v>3500</v>
      </c>
      <c r="F70" s="63" t="str">
        <f t="shared" si="1"/>
        <v>-</v>
      </c>
    </row>
    <row r="71" spans="1:6" ht="36" customHeight="1">
      <c r="A71" s="47" t="s">
        <v>187</v>
      </c>
      <c r="B71" s="61" t="s">
        <v>162</v>
      </c>
      <c r="C71" s="36" t="s">
        <v>258</v>
      </c>
      <c r="D71" s="37">
        <v>3500</v>
      </c>
      <c r="E71" s="62">
        <v>3500</v>
      </c>
      <c r="F71" s="63" t="str">
        <f t="shared" si="1"/>
        <v>-</v>
      </c>
    </row>
    <row r="72" spans="1:6" ht="69.75" customHeight="1">
      <c r="A72" s="47" t="s">
        <v>189</v>
      </c>
      <c r="B72" s="61" t="s">
        <v>162</v>
      </c>
      <c r="C72" s="36" t="s">
        <v>259</v>
      </c>
      <c r="D72" s="37">
        <v>3500</v>
      </c>
      <c r="E72" s="62">
        <v>3500</v>
      </c>
      <c r="F72" s="63" t="str">
        <f t="shared" si="1"/>
        <v>-</v>
      </c>
    </row>
    <row r="73" spans="1:6" ht="30" customHeight="1">
      <c r="A73" s="47" t="s">
        <v>191</v>
      </c>
      <c r="B73" s="61" t="s">
        <v>162</v>
      </c>
      <c r="C73" s="36" t="s">
        <v>260</v>
      </c>
      <c r="D73" s="37">
        <v>3500</v>
      </c>
      <c r="E73" s="62">
        <v>3500</v>
      </c>
      <c r="F73" s="63" t="str">
        <f t="shared" si="1"/>
        <v>-</v>
      </c>
    </row>
    <row r="74" spans="1:6" ht="69.75" customHeight="1">
      <c r="A74" s="47" t="s">
        <v>261</v>
      </c>
      <c r="B74" s="61" t="s">
        <v>162</v>
      </c>
      <c r="C74" s="36" t="s">
        <v>262</v>
      </c>
      <c r="D74" s="37">
        <v>318000</v>
      </c>
      <c r="E74" s="62">
        <v>317838</v>
      </c>
      <c r="F74" s="63">
        <f t="shared" si="1"/>
        <v>162</v>
      </c>
    </row>
    <row r="75" spans="1:6" ht="69.75" customHeight="1">
      <c r="A75" s="47" t="s">
        <v>211</v>
      </c>
      <c r="B75" s="61" t="s">
        <v>162</v>
      </c>
      <c r="C75" s="36" t="s">
        <v>263</v>
      </c>
      <c r="D75" s="37">
        <v>318000</v>
      </c>
      <c r="E75" s="62">
        <v>317838</v>
      </c>
      <c r="F75" s="63">
        <f t="shared" si="1"/>
        <v>162</v>
      </c>
    </row>
    <row r="76" spans="1:6" ht="37.5" customHeight="1">
      <c r="A76" s="47" t="s">
        <v>222</v>
      </c>
      <c r="B76" s="61" t="s">
        <v>162</v>
      </c>
      <c r="C76" s="36" t="s">
        <v>264</v>
      </c>
      <c r="D76" s="37">
        <v>318000</v>
      </c>
      <c r="E76" s="62">
        <v>317838</v>
      </c>
      <c r="F76" s="63">
        <f t="shared" si="1"/>
        <v>162</v>
      </c>
    </row>
    <row r="77" spans="1:6" ht="37.5" customHeight="1">
      <c r="A77" s="47" t="s">
        <v>224</v>
      </c>
      <c r="B77" s="61" t="s">
        <v>162</v>
      </c>
      <c r="C77" s="36" t="s">
        <v>265</v>
      </c>
      <c r="D77" s="37">
        <v>316700</v>
      </c>
      <c r="E77" s="62">
        <v>316623</v>
      </c>
      <c r="F77" s="63">
        <f t="shared" si="1"/>
        <v>77</v>
      </c>
    </row>
    <row r="78" spans="1:6" ht="37.5" customHeight="1">
      <c r="A78" s="47" t="s">
        <v>226</v>
      </c>
      <c r="B78" s="61" t="s">
        <v>162</v>
      </c>
      <c r="C78" s="36" t="s">
        <v>266</v>
      </c>
      <c r="D78" s="37">
        <v>1300</v>
      </c>
      <c r="E78" s="62">
        <v>1215</v>
      </c>
      <c r="F78" s="63">
        <f t="shared" si="1"/>
        <v>85</v>
      </c>
    </row>
    <row r="79" spans="1:6" ht="37.5" customHeight="1">
      <c r="A79" s="47" t="s">
        <v>267</v>
      </c>
      <c r="B79" s="61" t="s">
        <v>162</v>
      </c>
      <c r="C79" s="36" t="s">
        <v>268</v>
      </c>
      <c r="D79" s="37">
        <v>255400</v>
      </c>
      <c r="E79" s="62">
        <v>255400</v>
      </c>
      <c r="F79" s="63" t="str">
        <f aca="true" t="shared" si="2" ref="F79:F110">IF(OR(D79="-",IF(E79="-",0,E79)&gt;=IF(D79="-",0,D79)),"-",IF(D79="-",0,D79)-IF(E79="-",0,E79))</f>
        <v>-</v>
      </c>
    </row>
    <row r="80" spans="1:6" ht="37.5" customHeight="1">
      <c r="A80" s="47" t="s">
        <v>269</v>
      </c>
      <c r="B80" s="61" t="s">
        <v>162</v>
      </c>
      <c r="C80" s="36" t="s">
        <v>270</v>
      </c>
      <c r="D80" s="37">
        <v>255400</v>
      </c>
      <c r="E80" s="62">
        <v>255400</v>
      </c>
      <c r="F80" s="63" t="str">
        <f t="shared" si="2"/>
        <v>-</v>
      </c>
    </row>
    <row r="81" spans="1:6" ht="69.75" customHeight="1">
      <c r="A81" s="47" t="s">
        <v>195</v>
      </c>
      <c r="B81" s="61" t="s">
        <v>162</v>
      </c>
      <c r="C81" s="36" t="s">
        <v>271</v>
      </c>
      <c r="D81" s="37">
        <v>255400</v>
      </c>
      <c r="E81" s="62">
        <v>255400</v>
      </c>
      <c r="F81" s="63" t="str">
        <f t="shared" si="2"/>
        <v>-</v>
      </c>
    </row>
    <row r="82" spans="1:6" ht="35.25" customHeight="1">
      <c r="A82" s="47" t="s">
        <v>197</v>
      </c>
      <c r="B82" s="61" t="s">
        <v>162</v>
      </c>
      <c r="C82" s="36" t="s">
        <v>272</v>
      </c>
      <c r="D82" s="37">
        <v>255400</v>
      </c>
      <c r="E82" s="62">
        <v>255400</v>
      </c>
      <c r="F82" s="63" t="str">
        <f t="shared" si="2"/>
        <v>-</v>
      </c>
    </row>
    <row r="83" spans="1:6" ht="100.5" customHeight="1">
      <c r="A83" s="86" t="s">
        <v>509</v>
      </c>
      <c r="B83" s="61" t="s">
        <v>162</v>
      </c>
      <c r="C83" s="36" t="s">
        <v>273</v>
      </c>
      <c r="D83" s="37">
        <v>255400</v>
      </c>
      <c r="E83" s="62">
        <v>255400</v>
      </c>
      <c r="F83" s="63" t="str">
        <f t="shared" si="2"/>
        <v>-</v>
      </c>
    </row>
    <row r="84" spans="1:6" ht="80.25" customHeight="1">
      <c r="A84" s="47" t="s">
        <v>175</v>
      </c>
      <c r="B84" s="61" t="s">
        <v>162</v>
      </c>
      <c r="C84" s="36" t="s">
        <v>274</v>
      </c>
      <c r="D84" s="37">
        <v>255400</v>
      </c>
      <c r="E84" s="62">
        <v>255400</v>
      </c>
      <c r="F84" s="63" t="str">
        <f t="shared" si="2"/>
        <v>-</v>
      </c>
    </row>
    <row r="85" spans="1:6" ht="42" customHeight="1">
      <c r="A85" s="47" t="s">
        <v>177</v>
      </c>
      <c r="B85" s="61" t="s">
        <v>162</v>
      </c>
      <c r="C85" s="36" t="s">
        <v>275</v>
      </c>
      <c r="D85" s="37">
        <v>255400</v>
      </c>
      <c r="E85" s="62">
        <v>255400</v>
      </c>
      <c r="F85" s="63" t="str">
        <f t="shared" si="2"/>
        <v>-</v>
      </c>
    </row>
    <row r="86" spans="1:6" ht="42" customHeight="1">
      <c r="A86" s="47" t="s">
        <v>179</v>
      </c>
      <c r="B86" s="61" t="s">
        <v>162</v>
      </c>
      <c r="C86" s="36" t="s">
        <v>276</v>
      </c>
      <c r="D86" s="37">
        <v>197432.75</v>
      </c>
      <c r="E86" s="62">
        <v>197432.75</v>
      </c>
      <c r="F86" s="63" t="str">
        <f t="shared" si="2"/>
        <v>-</v>
      </c>
    </row>
    <row r="87" spans="1:6" ht="69.75" customHeight="1">
      <c r="A87" s="47" t="s">
        <v>183</v>
      </c>
      <c r="B87" s="61" t="s">
        <v>162</v>
      </c>
      <c r="C87" s="36" t="s">
        <v>277</v>
      </c>
      <c r="D87" s="37">
        <v>57967.25</v>
      </c>
      <c r="E87" s="62">
        <v>57967.25</v>
      </c>
      <c r="F87" s="63" t="str">
        <f t="shared" si="2"/>
        <v>-</v>
      </c>
    </row>
    <row r="88" spans="1:6" ht="50.25" customHeight="1">
      <c r="A88" s="47" t="s">
        <v>278</v>
      </c>
      <c r="B88" s="61" t="s">
        <v>162</v>
      </c>
      <c r="C88" s="36" t="s">
        <v>279</v>
      </c>
      <c r="D88" s="37">
        <v>240200</v>
      </c>
      <c r="E88" s="62">
        <v>240148.05</v>
      </c>
      <c r="F88" s="63">
        <f t="shared" si="2"/>
        <v>51.95000000001164</v>
      </c>
    </row>
    <row r="89" spans="1:6" ht="48" customHeight="1">
      <c r="A89" s="86" t="s">
        <v>510</v>
      </c>
      <c r="B89" s="61" t="s">
        <v>162</v>
      </c>
      <c r="C89" s="36" t="s">
        <v>280</v>
      </c>
      <c r="D89" s="37">
        <v>240200</v>
      </c>
      <c r="E89" s="62">
        <v>240148.05</v>
      </c>
      <c r="F89" s="63">
        <f t="shared" si="2"/>
        <v>51.95000000001164</v>
      </c>
    </row>
    <row r="90" spans="1:6" ht="83.25" customHeight="1">
      <c r="A90" s="47" t="s">
        <v>228</v>
      </c>
      <c r="B90" s="61" t="s">
        <v>162</v>
      </c>
      <c r="C90" s="36" t="s">
        <v>281</v>
      </c>
      <c r="D90" s="37">
        <v>240200</v>
      </c>
      <c r="E90" s="62">
        <v>240148.05</v>
      </c>
      <c r="F90" s="63">
        <f t="shared" si="2"/>
        <v>51.95000000001164</v>
      </c>
    </row>
    <row r="91" spans="1:6" ht="36.75" customHeight="1">
      <c r="A91" s="47" t="s">
        <v>282</v>
      </c>
      <c r="B91" s="61" t="s">
        <v>162</v>
      </c>
      <c r="C91" s="36" t="s">
        <v>283</v>
      </c>
      <c r="D91" s="37">
        <v>227200</v>
      </c>
      <c r="E91" s="62">
        <v>227148.05</v>
      </c>
      <c r="F91" s="63">
        <f t="shared" si="2"/>
        <v>51.95000000001164</v>
      </c>
    </row>
    <row r="92" spans="1:6" ht="130.5" customHeight="1">
      <c r="A92" s="70" t="s">
        <v>284</v>
      </c>
      <c r="B92" s="61" t="s">
        <v>162</v>
      </c>
      <c r="C92" s="36" t="s">
        <v>285</v>
      </c>
      <c r="D92" s="37">
        <v>227200</v>
      </c>
      <c r="E92" s="62">
        <v>227148.05</v>
      </c>
      <c r="F92" s="63">
        <f t="shared" si="2"/>
        <v>51.95000000001164</v>
      </c>
    </row>
    <row r="93" spans="1:6" ht="69.75" customHeight="1">
      <c r="A93" s="47" t="s">
        <v>187</v>
      </c>
      <c r="B93" s="61" t="s">
        <v>162</v>
      </c>
      <c r="C93" s="36" t="s">
        <v>286</v>
      </c>
      <c r="D93" s="37">
        <v>227200</v>
      </c>
      <c r="E93" s="62">
        <v>227148.05</v>
      </c>
      <c r="F93" s="63">
        <f t="shared" si="2"/>
        <v>51.95000000001164</v>
      </c>
    </row>
    <row r="94" spans="1:6" ht="51" customHeight="1">
      <c r="A94" s="47" t="s">
        <v>189</v>
      </c>
      <c r="B94" s="61" t="s">
        <v>162</v>
      </c>
      <c r="C94" s="36" t="s">
        <v>287</v>
      </c>
      <c r="D94" s="37">
        <v>227200</v>
      </c>
      <c r="E94" s="62">
        <v>227148.05</v>
      </c>
      <c r="F94" s="63">
        <f t="shared" si="2"/>
        <v>51.95000000001164</v>
      </c>
    </row>
    <row r="95" spans="1:6" ht="51" customHeight="1">
      <c r="A95" s="47" t="s">
        <v>191</v>
      </c>
      <c r="B95" s="61" t="s">
        <v>162</v>
      </c>
      <c r="C95" s="36" t="s">
        <v>288</v>
      </c>
      <c r="D95" s="37">
        <v>227200</v>
      </c>
      <c r="E95" s="62">
        <v>227148.05</v>
      </c>
      <c r="F95" s="63">
        <f t="shared" si="2"/>
        <v>51.95000000001164</v>
      </c>
    </row>
    <row r="96" spans="1:6" ht="51" customHeight="1">
      <c r="A96" s="47" t="s">
        <v>289</v>
      </c>
      <c r="B96" s="61" t="s">
        <v>162</v>
      </c>
      <c r="C96" s="36" t="s">
        <v>290</v>
      </c>
      <c r="D96" s="37">
        <v>13000</v>
      </c>
      <c r="E96" s="62">
        <v>13000</v>
      </c>
      <c r="F96" s="63" t="str">
        <f t="shared" si="2"/>
        <v>-</v>
      </c>
    </row>
    <row r="97" spans="1:6" ht="128.25" customHeight="1">
      <c r="A97" s="70" t="s">
        <v>291</v>
      </c>
      <c r="B97" s="61" t="s">
        <v>162</v>
      </c>
      <c r="C97" s="36" t="s">
        <v>292</v>
      </c>
      <c r="D97" s="37">
        <v>13000</v>
      </c>
      <c r="E97" s="62">
        <v>13000</v>
      </c>
      <c r="F97" s="63" t="str">
        <f t="shared" si="2"/>
        <v>-</v>
      </c>
    </row>
    <row r="98" spans="1:6" ht="69.75" customHeight="1">
      <c r="A98" s="47" t="s">
        <v>187</v>
      </c>
      <c r="B98" s="61" t="s">
        <v>162</v>
      </c>
      <c r="C98" s="36" t="s">
        <v>293</v>
      </c>
      <c r="D98" s="37">
        <v>13000</v>
      </c>
      <c r="E98" s="62">
        <v>13000</v>
      </c>
      <c r="F98" s="63" t="str">
        <f t="shared" si="2"/>
        <v>-</v>
      </c>
    </row>
    <row r="99" spans="1:6" ht="69.75" customHeight="1">
      <c r="A99" s="47" t="s">
        <v>189</v>
      </c>
      <c r="B99" s="61" t="s">
        <v>162</v>
      </c>
      <c r="C99" s="36" t="s">
        <v>294</v>
      </c>
      <c r="D99" s="37">
        <v>13000</v>
      </c>
      <c r="E99" s="62">
        <v>13000</v>
      </c>
      <c r="F99" s="63" t="str">
        <f t="shared" si="2"/>
        <v>-</v>
      </c>
    </row>
    <row r="100" spans="1:6" ht="37.5" customHeight="1">
      <c r="A100" s="47" t="s">
        <v>191</v>
      </c>
      <c r="B100" s="61" t="s">
        <v>162</v>
      </c>
      <c r="C100" s="36" t="s">
        <v>295</v>
      </c>
      <c r="D100" s="37">
        <v>13000</v>
      </c>
      <c r="E100" s="62">
        <v>13000</v>
      </c>
      <c r="F100" s="63" t="str">
        <f t="shared" si="2"/>
        <v>-</v>
      </c>
    </row>
    <row r="101" spans="1:6" ht="37.5" customHeight="1">
      <c r="A101" s="47" t="s">
        <v>296</v>
      </c>
      <c r="B101" s="61" t="s">
        <v>162</v>
      </c>
      <c r="C101" s="36" t="s">
        <v>297</v>
      </c>
      <c r="D101" s="37">
        <v>1709100</v>
      </c>
      <c r="E101" s="62">
        <v>1706188.83</v>
      </c>
      <c r="F101" s="63">
        <f t="shared" si="2"/>
        <v>2911.1699999999255</v>
      </c>
    </row>
    <row r="102" spans="1:6" ht="37.5" customHeight="1">
      <c r="A102" s="47" t="s">
        <v>298</v>
      </c>
      <c r="B102" s="61" t="s">
        <v>162</v>
      </c>
      <c r="C102" s="36" t="s">
        <v>299</v>
      </c>
      <c r="D102" s="37">
        <v>84000</v>
      </c>
      <c r="E102" s="62">
        <v>83520</v>
      </c>
      <c r="F102" s="63">
        <f t="shared" si="2"/>
        <v>480</v>
      </c>
    </row>
    <row r="103" spans="1:6" ht="51" customHeight="1">
      <c r="A103" s="47" t="s">
        <v>195</v>
      </c>
      <c r="B103" s="61" t="s">
        <v>162</v>
      </c>
      <c r="C103" s="36" t="s">
        <v>300</v>
      </c>
      <c r="D103" s="37">
        <v>84000</v>
      </c>
      <c r="E103" s="62">
        <v>83520</v>
      </c>
      <c r="F103" s="63">
        <f t="shared" si="2"/>
        <v>480</v>
      </c>
    </row>
    <row r="104" spans="1:6" ht="37.5" customHeight="1">
      <c r="A104" s="47" t="s">
        <v>197</v>
      </c>
      <c r="B104" s="61" t="s">
        <v>162</v>
      </c>
      <c r="C104" s="36" t="s">
        <v>301</v>
      </c>
      <c r="D104" s="37">
        <v>84000</v>
      </c>
      <c r="E104" s="62">
        <v>83520</v>
      </c>
      <c r="F104" s="63">
        <f t="shared" si="2"/>
        <v>480</v>
      </c>
    </row>
    <row r="105" spans="1:6" ht="99" customHeight="1">
      <c r="A105" s="70" t="s">
        <v>302</v>
      </c>
      <c r="B105" s="61" t="s">
        <v>162</v>
      </c>
      <c r="C105" s="36" t="s">
        <v>303</v>
      </c>
      <c r="D105" s="37">
        <v>84000</v>
      </c>
      <c r="E105" s="62">
        <v>83520</v>
      </c>
      <c r="F105" s="63">
        <f t="shared" si="2"/>
        <v>480</v>
      </c>
    </row>
    <row r="106" spans="1:6" ht="69.75" customHeight="1">
      <c r="A106" s="47" t="s">
        <v>187</v>
      </c>
      <c r="B106" s="61" t="s">
        <v>162</v>
      </c>
      <c r="C106" s="36" t="s">
        <v>304</v>
      </c>
      <c r="D106" s="37">
        <v>84000</v>
      </c>
      <c r="E106" s="62">
        <v>83520</v>
      </c>
      <c r="F106" s="63">
        <f t="shared" si="2"/>
        <v>480</v>
      </c>
    </row>
    <row r="107" spans="1:6" ht="69.75" customHeight="1">
      <c r="A107" s="47" t="s">
        <v>189</v>
      </c>
      <c r="B107" s="61" t="s">
        <v>162</v>
      </c>
      <c r="C107" s="36" t="s">
        <v>305</v>
      </c>
      <c r="D107" s="37">
        <v>84000</v>
      </c>
      <c r="E107" s="62">
        <v>83520</v>
      </c>
      <c r="F107" s="63">
        <f t="shared" si="2"/>
        <v>480</v>
      </c>
    </row>
    <row r="108" spans="1:6" ht="69.75" customHeight="1">
      <c r="A108" s="47" t="s">
        <v>191</v>
      </c>
      <c r="B108" s="61" t="s">
        <v>162</v>
      </c>
      <c r="C108" s="36" t="s">
        <v>306</v>
      </c>
      <c r="D108" s="37">
        <v>84000</v>
      </c>
      <c r="E108" s="62">
        <v>83520</v>
      </c>
      <c r="F108" s="63">
        <f t="shared" si="2"/>
        <v>480</v>
      </c>
    </row>
    <row r="109" spans="1:6" ht="69.75" customHeight="1">
      <c r="A109" s="47" t="s">
        <v>307</v>
      </c>
      <c r="B109" s="61" t="s">
        <v>162</v>
      </c>
      <c r="C109" s="36" t="s">
        <v>308</v>
      </c>
      <c r="D109" s="37">
        <v>1511900</v>
      </c>
      <c r="E109" s="62">
        <v>1509473</v>
      </c>
      <c r="F109" s="63">
        <f t="shared" si="2"/>
        <v>2427</v>
      </c>
    </row>
    <row r="110" spans="1:6" ht="69.75" customHeight="1">
      <c r="A110" s="47" t="s">
        <v>309</v>
      </c>
      <c r="B110" s="61" t="s">
        <v>162</v>
      </c>
      <c r="C110" s="36" t="s">
        <v>310</v>
      </c>
      <c r="D110" s="37">
        <v>1511900</v>
      </c>
      <c r="E110" s="62">
        <v>1509473</v>
      </c>
      <c r="F110" s="63">
        <f t="shared" si="2"/>
        <v>2427</v>
      </c>
    </row>
    <row r="111" spans="1:6" ht="69.75" customHeight="1">
      <c r="A111" s="47" t="s">
        <v>311</v>
      </c>
      <c r="B111" s="61" t="s">
        <v>162</v>
      </c>
      <c r="C111" s="36" t="s">
        <v>312</v>
      </c>
      <c r="D111" s="37">
        <v>1511900</v>
      </c>
      <c r="E111" s="62">
        <v>1509473</v>
      </c>
      <c r="F111" s="63">
        <f aca="true" t="shared" si="3" ref="F111:F142">IF(OR(D111="-",IF(E111="-",0,E111)&gt;=IF(D111="-",0,D111)),"-",IF(D111="-",0,D111)-IF(E111="-",0,E111))</f>
        <v>2427</v>
      </c>
    </row>
    <row r="112" spans="1:6" ht="123.75" customHeight="1">
      <c r="A112" s="70" t="s">
        <v>313</v>
      </c>
      <c r="B112" s="61" t="s">
        <v>162</v>
      </c>
      <c r="C112" s="36" t="s">
        <v>314</v>
      </c>
      <c r="D112" s="37">
        <v>1511900</v>
      </c>
      <c r="E112" s="62">
        <v>1509473</v>
      </c>
      <c r="F112" s="63">
        <f t="shared" si="3"/>
        <v>2427</v>
      </c>
    </row>
    <row r="113" spans="1:6" ht="69.75" customHeight="1">
      <c r="A113" s="47" t="s">
        <v>187</v>
      </c>
      <c r="B113" s="61" t="s">
        <v>162</v>
      </c>
      <c r="C113" s="36" t="s">
        <v>315</v>
      </c>
      <c r="D113" s="37">
        <v>1511900</v>
      </c>
      <c r="E113" s="62">
        <v>1509473</v>
      </c>
      <c r="F113" s="63">
        <f t="shared" si="3"/>
        <v>2427</v>
      </c>
    </row>
    <row r="114" spans="1:6" ht="69.75" customHeight="1">
      <c r="A114" s="47" t="s">
        <v>189</v>
      </c>
      <c r="B114" s="61" t="s">
        <v>162</v>
      </c>
      <c r="C114" s="36" t="s">
        <v>316</v>
      </c>
      <c r="D114" s="37">
        <v>1511900</v>
      </c>
      <c r="E114" s="62">
        <v>1509473</v>
      </c>
      <c r="F114" s="63">
        <f t="shared" si="3"/>
        <v>2427</v>
      </c>
    </row>
    <row r="115" spans="1:6" ht="69.75" customHeight="1">
      <c r="A115" s="47" t="s">
        <v>191</v>
      </c>
      <c r="B115" s="61" t="s">
        <v>162</v>
      </c>
      <c r="C115" s="36" t="s">
        <v>317</v>
      </c>
      <c r="D115" s="37">
        <v>1511900</v>
      </c>
      <c r="E115" s="62">
        <v>1509473</v>
      </c>
      <c r="F115" s="63">
        <f t="shared" si="3"/>
        <v>2427</v>
      </c>
    </row>
    <row r="116" spans="1:6" ht="38.25" customHeight="1">
      <c r="A116" s="47" t="s">
        <v>318</v>
      </c>
      <c r="B116" s="61" t="s">
        <v>162</v>
      </c>
      <c r="C116" s="36" t="s">
        <v>319</v>
      </c>
      <c r="D116" s="37">
        <v>113200</v>
      </c>
      <c r="E116" s="62">
        <v>113195.83</v>
      </c>
      <c r="F116" s="63">
        <f t="shared" si="3"/>
        <v>4.169999999998254</v>
      </c>
    </row>
    <row r="117" spans="1:6" ht="69.75" customHeight="1">
      <c r="A117" s="47" t="s">
        <v>195</v>
      </c>
      <c r="B117" s="61" t="s">
        <v>162</v>
      </c>
      <c r="C117" s="36" t="s">
        <v>320</v>
      </c>
      <c r="D117" s="37">
        <v>113200</v>
      </c>
      <c r="E117" s="62">
        <v>113195.83</v>
      </c>
      <c r="F117" s="63">
        <f t="shared" si="3"/>
        <v>4.169999999998254</v>
      </c>
    </row>
    <row r="118" spans="1:6" ht="30" customHeight="1">
      <c r="A118" s="47" t="s">
        <v>197</v>
      </c>
      <c r="B118" s="61" t="s">
        <v>162</v>
      </c>
      <c r="C118" s="36" t="s">
        <v>321</v>
      </c>
      <c r="D118" s="37">
        <v>113200</v>
      </c>
      <c r="E118" s="62">
        <v>113195.83</v>
      </c>
      <c r="F118" s="63">
        <f t="shared" si="3"/>
        <v>4.169999999998254</v>
      </c>
    </row>
    <row r="119" spans="1:6" ht="101.25" customHeight="1">
      <c r="A119" s="47" t="s">
        <v>256</v>
      </c>
      <c r="B119" s="61" t="s">
        <v>162</v>
      </c>
      <c r="C119" s="36" t="s">
        <v>322</v>
      </c>
      <c r="D119" s="37">
        <v>113200</v>
      </c>
      <c r="E119" s="62">
        <v>113195.83</v>
      </c>
      <c r="F119" s="63">
        <f t="shared" si="3"/>
        <v>4.169999999998254</v>
      </c>
    </row>
    <row r="120" spans="1:6" ht="69.75" customHeight="1">
      <c r="A120" s="47" t="s">
        <v>187</v>
      </c>
      <c r="B120" s="61" t="s">
        <v>162</v>
      </c>
      <c r="C120" s="36" t="s">
        <v>323</v>
      </c>
      <c r="D120" s="37">
        <v>113200</v>
      </c>
      <c r="E120" s="62">
        <v>113195.83</v>
      </c>
      <c r="F120" s="63">
        <f t="shared" si="3"/>
        <v>4.169999999998254</v>
      </c>
    </row>
    <row r="121" spans="1:6" ht="69.75" customHeight="1">
      <c r="A121" s="47" t="s">
        <v>189</v>
      </c>
      <c r="B121" s="61" t="s">
        <v>162</v>
      </c>
      <c r="C121" s="36" t="s">
        <v>324</v>
      </c>
      <c r="D121" s="37">
        <v>113200</v>
      </c>
      <c r="E121" s="62">
        <v>113195.83</v>
      </c>
      <c r="F121" s="63">
        <f t="shared" si="3"/>
        <v>4.169999999998254</v>
      </c>
    </row>
    <row r="122" spans="1:6" ht="39" customHeight="1">
      <c r="A122" s="47" t="s">
        <v>191</v>
      </c>
      <c r="B122" s="61" t="s">
        <v>162</v>
      </c>
      <c r="C122" s="36" t="s">
        <v>325</v>
      </c>
      <c r="D122" s="37">
        <v>113200</v>
      </c>
      <c r="E122" s="62">
        <v>113195.83</v>
      </c>
      <c r="F122" s="63">
        <f t="shared" si="3"/>
        <v>4.169999999998254</v>
      </c>
    </row>
    <row r="123" spans="1:6" ht="39" customHeight="1">
      <c r="A123" s="47" t="s">
        <v>326</v>
      </c>
      <c r="B123" s="61" t="s">
        <v>162</v>
      </c>
      <c r="C123" s="36" t="s">
        <v>327</v>
      </c>
      <c r="D123" s="37">
        <v>4657300</v>
      </c>
      <c r="E123" s="62">
        <v>4453571.59</v>
      </c>
      <c r="F123" s="63">
        <f t="shared" si="3"/>
        <v>203728.41000000015</v>
      </c>
    </row>
    <row r="124" spans="1:6" ht="39" customHeight="1">
      <c r="A124" s="47" t="s">
        <v>328</v>
      </c>
      <c r="B124" s="61" t="s">
        <v>162</v>
      </c>
      <c r="C124" s="36" t="s">
        <v>329</v>
      </c>
      <c r="D124" s="37">
        <v>409600</v>
      </c>
      <c r="E124" s="62">
        <v>406327.7</v>
      </c>
      <c r="F124" s="63">
        <f t="shared" si="3"/>
        <v>3272.2999999999884</v>
      </c>
    </row>
    <row r="125" spans="1:6" ht="69.75" customHeight="1">
      <c r="A125" s="47" t="s">
        <v>330</v>
      </c>
      <c r="B125" s="61" t="s">
        <v>162</v>
      </c>
      <c r="C125" s="36" t="s">
        <v>331</v>
      </c>
      <c r="D125" s="37">
        <v>409600</v>
      </c>
      <c r="E125" s="62">
        <v>406327.7</v>
      </c>
      <c r="F125" s="63">
        <f t="shared" si="3"/>
        <v>3272.2999999999884</v>
      </c>
    </row>
    <row r="126" spans="1:6" ht="69.75" customHeight="1">
      <c r="A126" s="47" t="s">
        <v>332</v>
      </c>
      <c r="B126" s="61" t="s">
        <v>162</v>
      </c>
      <c r="C126" s="36" t="s">
        <v>333</v>
      </c>
      <c r="D126" s="37">
        <v>409600</v>
      </c>
      <c r="E126" s="62">
        <v>406327.7</v>
      </c>
      <c r="F126" s="63">
        <f t="shared" si="3"/>
        <v>3272.2999999999884</v>
      </c>
    </row>
    <row r="127" spans="1:6" ht="119.25" customHeight="1">
      <c r="A127" s="70" t="s">
        <v>334</v>
      </c>
      <c r="B127" s="61" t="s">
        <v>162</v>
      </c>
      <c r="C127" s="36" t="s">
        <v>335</v>
      </c>
      <c r="D127" s="37">
        <v>408700</v>
      </c>
      <c r="E127" s="62">
        <v>405569.9</v>
      </c>
      <c r="F127" s="63">
        <f t="shared" si="3"/>
        <v>3130.0999999999767</v>
      </c>
    </row>
    <row r="128" spans="1:6" ht="69.75" customHeight="1">
      <c r="A128" s="47" t="s">
        <v>187</v>
      </c>
      <c r="B128" s="61" t="s">
        <v>162</v>
      </c>
      <c r="C128" s="36" t="s">
        <v>336</v>
      </c>
      <c r="D128" s="37">
        <v>408700</v>
      </c>
      <c r="E128" s="62">
        <v>405569.9</v>
      </c>
      <c r="F128" s="63">
        <f t="shared" si="3"/>
        <v>3130.0999999999767</v>
      </c>
    </row>
    <row r="129" spans="1:6" ht="69.75" customHeight="1">
      <c r="A129" s="47" t="s">
        <v>189</v>
      </c>
      <c r="B129" s="61" t="s">
        <v>162</v>
      </c>
      <c r="C129" s="36" t="s">
        <v>337</v>
      </c>
      <c r="D129" s="37">
        <v>408700</v>
      </c>
      <c r="E129" s="62">
        <v>405569.9</v>
      </c>
      <c r="F129" s="63">
        <f t="shared" si="3"/>
        <v>3130.0999999999767</v>
      </c>
    </row>
    <row r="130" spans="1:6" ht="69.75" customHeight="1">
      <c r="A130" s="47" t="s">
        <v>191</v>
      </c>
      <c r="B130" s="61" t="s">
        <v>162</v>
      </c>
      <c r="C130" s="36" t="s">
        <v>338</v>
      </c>
      <c r="D130" s="37">
        <v>408700</v>
      </c>
      <c r="E130" s="62">
        <v>405569.9</v>
      </c>
      <c r="F130" s="63">
        <f t="shared" si="3"/>
        <v>3130.0999999999767</v>
      </c>
    </row>
    <row r="131" spans="1:6" ht="143.25" customHeight="1">
      <c r="A131" s="70" t="s">
        <v>339</v>
      </c>
      <c r="B131" s="61" t="s">
        <v>162</v>
      </c>
      <c r="C131" s="36" t="s">
        <v>340</v>
      </c>
      <c r="D131" s="37">
        <v>900</v>
      </c>
      <c r="E131" s="62">
        <v>757.8</v>
      </c>
      <c r="F131" s="63">
        <f t="shared" si="3"/>
        <v>142.20000000000005</v>
      </c>
    </row>
    <row r="132" spans="1:6" ht="43.5" customHeight="1">
      <c r="A132" s="47" t="s">
        <v>211</v>
      </c>
      <c r="B132" s="61" t="s">
        <v>162</v>
      </c>
      <c r="C132" s="36" t="s">
        <v>341</v>
      </c>
      <c r="D132" s="37">
        <v>900</v>
      </c>
      <c r="E132" s="62">
        <v>757.8</v>
      </c>
      <c r="F132" s="63">
        <f t="shared" si="3"/>
        <v>142.20000000000005</v>
      </c>
    </row>
    <row r="133" spans="1:6" ht="69.75" customHeight="1">
      <c r="A133" s="47" t="s">
        <v>342</v>
      </c>
      <c r="B133" s="61" t="s">
        <v>162</v>
      </c>
      <c r="C133" s="36" t="s">
        <v>343</v>
      </c>
      <c r="D133" s="37">
        <v>900</v>
      </c>
      <c r="E133" s="62">
        <v>757.8</v>
      </c>
      <c r="F133" s="63">
        <f t="shared" si="3"/>
        <v>142.20000000000005</v>
      </c>
    </row>
    <row r="134" spans="1:6" ht="69.75" customHeight="1">
      <c r="A134" s="47" t="s">
        <v>344</v>
      </c>
      <c r="B134" s="61" t="s">
        <v>162</v>
      </c>
      <c r="C134" s="36" t="s">
        <v>345</v>
      </c>
      <c r="D134" s="37">
        <v>900</v>
      </c>
      <c r="E134" s="62">
        <v>757.8</v>
      </c>
      <c r="F134" s="63">
        <f t="shared" si="3"/>
        <v>142.20000000000005</v>
      </c>
    </row>
    <row r="135" spans="1:6" ht="33" customHeight="1">
      <c r="A135" s="47" t="s">
        <v>346</v>
      </c>
      <c r="B135" s="61" t="s">
        <v>162</v>
      </c>
      <c r="C135" s="36" t="s">
        <v>347</v>
      </c>
      <c r="D135" s="37">
        <v>4247700</v>
      </c>
      <c r="E135" s="62">
        <v>4047243.89</v>
      </c>
      <c r="F135" s="63">
        <f t="shared" si="3"/>
        <v>200456.10999999987</v>
      </c>
    </row>
    <row r="136" spans="1:6" ht="69.75" customHeight="1">
      <c r="A136" s="47" t="s">
        <v>330</v>
      </c>
      <c r="B136" s="61" t="s">
        <v>162</v>
      </c>
      <c r="C136" s="36" t="s">
        <v>348</v>
      </c>
      <c r="D136" s="37">
        <v>4247700</v>
      </c>
      <c r="E136" s="62">
        <v>4047243.89</v>
      </c>
      <c r="F136" s="63">
        <f t="shared" si="3"/>
        <v>200456.10999999987</v>
      </c>
    </row>
    <row r="137" spans="1:6" ht="69.75" customHeight="1">
      <c r="A137" s="47" t="s">
        <v>349</v>
      </c>
      <c r="B137" s="61" t="s">
        <v>162</v>
      </c>
      <c r="C137" s="36" t="s">
        <v>350</v>
      </c>
      <c r="D137" s="37">
        <v>4247700</v>
      </c>
      <c r="E137" s="62">
        <v>4047243.89</v>
      </c>
      <c r="F137" s="63">
        <f t="shared" si="3"/>
        <v>200456.10999999987</v>
      </c>
    </row>
    <row r="138" spans="1:6" ht="141" customHeight="1">
      <c r="A138" s="70" t="s">
        <v>351</v>
      </c>
      <c r="B138" s="61" t="s">
        <v>162</v>
      </c>
      <c r="C138" s="36" t="s">
        <v>352</v>
      </c>
      <c r="D138" s="37">
        <v>2018400</v>
      </c>
      <c r="E138" s="62">
        <v>1891683.34</v>
      </c>
      <c r="F138" s="63">
        <f t="shared" si="3"/>
        <v>126716.65999999992</v>
      </c>
    </row>
    <row r="139" spans="1:6" ht="69.75" customHeight="1">
      <c r="A139" s="47" t="s">
        <v>187</v>
      </c>
      <c r="B139" s="61" t="s">
        <v>162</v>
      </c>
      <c r="C139" s="36" t="s">
        <v>353</v>
      </c>
      <c r="D139" s="37">
        <v>2018400</v>
      </c>
      <c r="E139" s="62">
        <v>1891683.34</v>
      </c>
      <c r="F139" s="63">
        <f t="shared" si="3"/>
        <v>126716.65999999992</v>
      </c>
    </row>
    <row r="140" spans="1:6" ht="69.75" customHeight="1">
      <c r="A140" s="47" t="s">
        <v>189</v>
      </c>
      <c r="B140" s="61" t="s">
        <v>162</v>
      </c>
      <c r="C140" s="36" t="s">
        <v>354</v>
      </c>
      <c r="D140" s="37">
        <v>2018400</v>
      </c>
      <c r="E140" s="62">
        <v>1891683.34</v>
      </c>
      <c r="F140" s="63">
        <f t="shared" si="3"/>
        <v>126716.65999999992</v>
      </c>
    </row>
    <row r="141" spans="1:6" ht="69.75" customHeight="1">
      <c r="A141" s="47" t="s">
        <v>191</v>
      </c>
      <c r="B141" s="61" t="s">
        <v>162</v>
      </c>
      <c r="C141" s="36" t="s">
        <v>355</v>
      </c>
      <c r="D141" s="37">
        <v>649900</v>
      </c>
      <c r="E141" s="62">
        <v>589432.44</v>
      </c>
      <c r="F141" s="63">
        <f t="shared" si="3"/>
        <v>60467.560000000056</v>
      </c>
    </row>
    <row r="142" spans="1:6" ht="69.75" customHeight="1">
      <c r="A142" s="47" t="s">
        <v>193</v>
      </c>
      <c r="B142" s="61" t="s">
        <v>162</v>
      </c>
      <c r="C142" s="36" t="s">
        <v>356</v>
      </c>
      <c r="D142" s="37">
        <v>1368500</v>
      </c>
      <c r="E142" s="62">
        <v>1302250.9</v>
      </c>
      <c r="F142" s="63">
        <f t="shared" si="3"/>
        <v>66249.1000000001</v>
      </c>
    </row>
    <row r="143" spans="1:6" ht="160.5" customHeight="1">
      <c r="A143" s="70" t="s">
        <v>357</v>
      </c>
      <c r="B143" s="61" t="s">
        <v>162</v>
      </c>
      <c r="C143" s="36" t="s">
        <v>358</v>
      </c>
      <c r="D143" s="37">
        <v>356300</v>
      </c>
      <c r="E143" s="62">
        <v>345259.49</v>
      </c>
      <c r="F143" s="63">
        <f aca="true" t="shared" si="4" ref="F143:F174">IF(OR(D143="-",IF(E143="-",0,E143)&gt;=IF(D143="-",0,D143)),"-",IF(D143="-",0,D143)-IF(E143="-",0,E143))</f>
        <v>11040.51000000001</v>
      </c>
    </row>
    <row r="144" spans="1:6" ht="69.75" customHeight="1">
      <c r="A144" s="47" t="s">
        <v>187</v>
      </c>
      <c r="B144" s="61" t="s">
        <v>162</v>
      </c>
      <c r="C144" s="36" t="s">
        <v>359</v>
      </c>
      <c r="D144" s="37">
        <v>356300</v>
      </c>
      <c r="E144" s="62">
        <v>345259.49</v>
      </c>
      <c r="F144" s="63">
        <f t="shared" si="4"/>
        <v>11040.51000000001</v>
      </c>
    </row>
    <row r="145" spans="1:6" ht="69.75" customHeight="1">
      <c r="A145" s="47" t="s">
        <v>189</v>
      </c>
      <c r="B145" s="61" t="s">
        <v>162</v>
      </c>
      <c r="C145" s="36" t="s">
        <v>360</v>
      </c>
      <c r="D145" s="37">
        <v>356300</v>
      </c>
      <c r="E145" s="62">
        <v>345259.49</v>
      </c>
      <c r="F145" s="63">
        <f t="shared" si="4"/>
        <v>11040.51000000001</v>
      </c>
    </row>
    <row r="146" spans="1:6" ht="69.75" customHeight="1">
      <c r="A146" s="47" t="s">
        <v>191</v>
      </c>
      <c r="B146" s="61" t="s">
        <v>162</v>
      </c>
      <c r="C146" s="36" t="s">
        <v>361</v>
      </c>
      <c r="D146" s="37">
        <v>356300</v>
      </c>
      <c r="E146" s="62">
        <v>345259.49</v>
      </c>
      <c r="F146" s="63">
        <f t="shared" si="4"/>
        <v>11040.51000000001</v>
      </c>
    </row>
    <row r="147" spans="1:6" ht="124.5" customHeight="1">
      <c r="A147" s="70" t="s">
        <v>362</v>
      </c>
      <c r="B147" s="61" t="s">
        <v>162</v>
      </c>
      <c r="C147" s="36" t="s">
        <v>363</v>
      </c>
      <c r="D147" s="37">
        <v>1873000</v>
      </c>
      <c r="E147" s="62">
        <v>1810301.06</v>
      </c>
      <c r="F147" s="63">
        <f t="shared" si="4"/>
        <v>62698.939999999944</v>
      </c>
    </row>
    <row r="148" spans="1:6" ht="69.75" customHeight="1">
      <c r="A148" s="47" t="s">
        <v>187</v>
      </c>
      <c r="B148" s="61" t="s">
        <v>162</v>
      </c>
      <c r="C148" s="36" t="s">
        <v>364</v>
      </c>
      <c r="D148" s="37">
        <v>1873000</v>
      </c>
      <c r="E148" s="62">
        <v>1810301.06</v>
      </c>
      <c r="F148" s="63">
        <f t="shared" si="4"/>
        <v>62698.939999999944</v>
      </c>
    </row>
    <row r="149" spans="1:6" ht="69.75" customHeight="1">
      <c r="A149" s="47" t="s">
        <v>189</v>
      </c>
      <c r="B149" s="61" t="s">
        <v>162</v>
      </c>
      <c r="C149" s="36" t="s">
        <v>365</v>
      </c>
      <c r="D149" s="37">
        <v>1873000</v>
      </c>
      <c r="E149" s="62">
        <v>1810301.06</v>
      </c>
      <c r="F149" s="63">
        <f t="shared" si="4"/>
        <v>62698.939999999944</v>
      </c>
    </row>
    <row r="150" spans="1:6" ht="69.75" customHeight="1">
      <c r="A150" s="47" t="s">
        <v>191</v>
      </c>
      <c r="B150" s="61" t="s">
        <v>162</v>
      </c>
      <c r="C150" s="36" t="s">
        <v>366</v>
      </c>
      <c r="D150" s="37">
        <v>1873000</v>
      </c>
      <c r="E150" s="62">
        <v>1810301.06</v>
      </c>
      <c r="F150" s="63">
        <f t="shared" si="4"/>
        <v>62698.939999999944</v>
      </c>
    </row>
    <row r="151" spans="1:6" ht="69.75" customHeight="1">
      <c r="A151" s="47" t="s">
        <v>367</v>
      </c>
      <c r="B151" s="61" t="s">
        <v>162</v>
      </c>
      <c r="C151" s="36" t="s">
        <v>368</v>
      </c>
      <c r="D151" s="37">
        <v>180117600</v>
      </c>
      <c r="E151" s="62">
        <v>180081685.37</v>
      </c>
      <c r="F151" s="63">
        <f t="shared" si="4"/>
        <v>35914.62999999523</v>
      </c>
    </row>
    <row r="152" spans="1:6" ht="69.75" customHeight="1">
      <c r="A152" s="47" t="s">
        <v>369</v>
      </c>
      <c r="B152" s="61" t="s">
        <v>162</v>
      </c>
      <c r="C152" s="36" t="s">
        <v>370</v>
      </c>
      <c r="D152" s="37">
        <v>180117600</v>
      </c>
      <c r="E152" s="62">
        <v>180081685.37</v>
      </c>
      <c r="F152" s="63">
        <f t="shared" si="4"/>
        <v>35914.62999999523</v>
      </c>
    </row>
    <row r="153" spans="1:6" ht="69.75" customHeight="1">
      <c r="A153" s="47" t="s">
        <v>371</v>
      </c>
      <c r="B153" s="61" t="s">
        <v>162</v>
      </c>
      <c r="C153" s="36" t="s">
        <v>372</v>
      </c>
      <c r="D153" s="37">
        <v>180117600</v>
      </c>
      <c r="E153" s="62">
        <v>180081685.37</v>
      </c>
      <c r="F153" s="63">
        <f t="shared" si="4"/>
        <v>35914.62999999523</v>
      </c>
    </row>
    <row r="154" spans="1:6" ht="69.75" customHeight="1">
      <c r="A154" s="47" t="s">
        <v>373</v>
      </c>
      <c r="B154" s="61" t="s">
        <v>162</v>
      </c>
      <c r="C154" s="36" t="s">
        <v>374</v>
      </c>
      <c r="D154" s="37">
        <v>180117600</v>
      </c>
      <c r="E154" s="62">
        <v>180081685.37</v>
      </c>
      <c r="F154" s="63">
        <f t="shared" si="4"/>
        <v>35914.62999999523</v>
      </c>
    </row>
    <row r="155" spans="1:6" ht="109.5" customHeight="1">
      <c r="A155" s="47" t="s">
        <v>375</v>
      </c>
      <c r="B155" s="61" t="s">
        <v>162</v>
      </c>
      <c r="C155" s="36" t="s">
        <v>376</v>
      </c>
      <c r="D155" s="37">
        <v>7698300</v>
      </c>
      <c r="E155" s="62">
        <v>7698300</v>
      </c>
      <c r="F155" s="63" t="str">
        <f t="shared" si="4"/>
        <v>-</v>
      </c>
    </row>
    <row r="156" spans="1:6" ht="69.75" customHeight="1">
      <c r="A156" s="47" t="s">
        <v>377</v>
      </c>
      <c r="B156" s="61" t="s">
        <v>162</v>
      </c>
      <c r="C156" s="36" t="s">
        <v>378</v>
      </c>
      <c r="D156" s="37">
        <v>7698300</v>
      </c>
      <c r="E156" s="62">
        <v>7698300</v>
      </c>
      <c r="F156" s="63" t="str">
        <f t="shared" si="4"/>
        <v>-</v>
      </c>
    </row>
    <row r="157" spans="1:6" ht="69.75" customHeight="1">
      <c r="A157" s="47" t="s">
        <v>379</v>
      </c>
      <c r="B157" s="61" t="s">
        <v>162</v>
      </c>
      <c r="C157" s="36" t="s">
        <v>380</v>
      </c>
      <c r="D157" s="37">
        <v>7698300</v>
      </c>
      <c r="E157" s="62">
        <v>7698300</v>
      </c>
      <c r="F157" s="63" t="str">
        <f t="shared" si="4"/>
        <v>-</v>
      </c>
    </row>
    <row r="158" spans="1:6" ht="69.75" customHeight="1">
      <c r="A158" s="47" t="s">
        <v>381</v>
      </c>
      <c r="B158" s="61" t="s">
        <v>162</v>
      </c>
      <c r="C158" s="36" t="s">
        <v>382</v>
      </c>
      <c r="D158" s="37">
        <v>7698300</v>
      </c>
      <c r="E158" s="62">
        <v>7698300</v>
      </c>
      <c r="F158" s="63" t="str">
        <f t="shared" si="4"/>
        <v>-</v>
      </c>
    </row>
    <row r="159" spans="1:6" ht="82.5" customHeight="1">
      <c r="A159" s="86" t="s">
        <v>511</v>
      </c>
      <c r="B159" s="61" t="s">
        <v>162</v>
      </c>
      <c r="C159" s="36" t="s">
        <v>383</v>
      </c>
      <c r="D159" s="37">
        <v>172419300</v>
      </c>
      <c r="E159" s="62">
        <v>172383385.37</v>
      </c>
      <c r="F159" s="63">
        <f t="shared" si="4"/>
        <v>35914.62999999523</v>
      </c>
    </row>
    <row r="160" spans="1:6" ht="69.75" customHeight="1">
      <c r="A160" s="47" t="s">
        <v>187</v>
      </c>
      <c r="B160" s="61" t="s">
        <v>162</v>
      </c>
      <c r="C160" s="36" t="s">
        <v>384</v>
      </c>
      <c r="D160" s="37">
        <v>258700</v>
      </c>
      <c r="E160" s="62">
        <v>258700</v>
      </c>
      <c r="F160" s="63" t="str">
        <f t="shared" si="4"/>
        <v>-</v>
      </c>
    </row>
    <row r="161" spans="1:6" ht="69.75" customHeight="1">
      <c r="A161" s="47" t="s">
        <v>189</v>
      </c>
      <c r="B161" s="61" t="s">
        <v>162</v>
      </c>
      <c r="C161" s="36" t="s">
        <v>385</v>
      </c>
      <c r="D161" s="37">
        <v>258700</v>
      </c>
      <c r="E161" s="62">
        <v>258700</v>
      </c>
      <c r="F161" s="63" t="str">
        <f t="shared" si="4"/>
        <v>-</v>
      </c>
    </row>
    <row r="162" spans="1:6" ht="69.75" customHeight="1">
      <c r="A162" s="47" t="s">
        <v>191</v>
      </c>
      <c r="B162" s="61" t="s">
        <v>162</v>
      </c>
      <c r="C162" s="36" t="s">
        <v>386</v>
      </c>
      <c r="D162" s="37">
        <v>258700</v>
      </c>
      <c r="E162" s="62">
        <v>258700</v>
      </c>
      <c r="F162" s="63" t="str">
        <f t="shared" si="4"/>
        <v>-</v>
      </c>
    </row>
    <row r="163" spans="1:6" ht="69.75" customHeight="1">
      <c r="A163" s="47" t="s">
        <v>387</v>
      </c>
      <c r="B163" s="61" t="s">
        <v>162</v>
      </c>
      <c r="C163" s="36" t="s">
        <v>388</v>
      </c>
      <c r="D163" s="37">
        <v>172160600</v>
      </c>
      <c r="E163" s="62">
        <v>172124685.37</v>
      </c>
      <c r="F163" s="63">
        <f t="shared" si="4"/>
        <v>35914.62999999523</v>
      </c>
    </row>
    <row r="164" spans="1:6" ht="42" customHeight="1">
      <c r="A164" s="47" t="s">
        <v>389</v>
      </c>
      <c r="B164" s="61" t="s">
        <v>162</v>
      </c>
      <c r="C164" s="36" t="s">
        <v>390</v>
      </c>
      <c r="D164" s="37">
        <v>172160600</v>
      </c>
      <c r="E164" s="62">
        <v>172124685.37</v>
      </c>
      <c r="F164" s="63">
        <f t="shared" si="4"/>
        <v>35914.62999999523</v>
      </c>
    </row>
    <row r="165" spans="1:6" ht="42" customHeight="1">
      <c r="A165" s="47" t="s">
        <v>391</v>
      </c>
      <c r="B165" s="61" t="s">
        <v>162</v>
      </c>
      <c r="C165" s="36" t="s">
        <v>392</v>
      </c>
      <c r="D165" s="37">
        <v>172160600</v>
      </c>
      <c r="E165" s="62">
        <v>172124685.37</v>
      </c>
      <c r="F165" s="63">
        <f t="shared" si="4"/>
        <v>35914.62999999523</v>
      </c>
    </row>
    <row r="166" spans="1:6" ht="42" customHeight="1">
      <c r="A166" s="47" t="s">
        <v>393</v>
      </c>
      <c r="B166" s="61" t="s">
        <v>162</v>
      </c>
      <c r="C166" s="36" t="s">
        <v>394</v>
      </c>
      <c r="D166" s="37">
        <v>488000</v>
      </c>
      <c r="E166" s="62">
        <v>487771.41</v>
      </c>
      <c r="F166" s="63">
        <f t="shared" si="4"/>
        <v>228.5900000000256</v>
      </c>
    </row>
    <row r="167" spans="1:6" ht="42" customHeight="1">
      <c r="A167" s="47" t="s">
        <v>395</v>
      </c>
      <c r="B167" s="61" t="s">
        <v>162</v>
      </c>
      <c r="C167" s="36" t="s">
        <v>396</v>
      </c>
      <c r="D167" s="37">
        <v>358000</v>
      </c>
      <c r="E167" s="62">
        <v>357771.41</v>
      </c>
      <c r="F167" s="63">
        <f t="shared" si="4"/>
        <v>228.5900000000256</v>
      </c>
    </row>
    <row r="168" spans="1:6" ht="69.75" customHeight="1">
      <c r="A168" s="47" t="s">
        <v>237</v>
      </c>
      <c r="B168" s="61" t="s">
        <v>162</v>
      </c>
      <c r="C168" s="36" t="s">
        <v>397</v>
      </c>
      <c r="D168" s="37">
        <v>358000</v>
      </c>
      <c r="E168" s="62">
        <v>357771.41</v>
      </c>
      <c r="F168" s="63">
        <f t="shared" si="4"/>
        <v>228.5900000000256</v>
      </c>
    </row>
    <row r="169" spans="1:6" ht="94.5" customHeight="1">
      <c r="A169" s="47" t="s">
        <v>398</v>
      </c>
      <c r="B169" s="61" t="s">
        <v>162</v>
      </c>
      <c r="C169" s="36" t="s">
        <v>399</v>
      </c>
      <c r="D169" s="37">
        <v>358000</v>
      </c>
      <c r="E169" s="62">
        <v>357771.41</v>
      </c>
      <c r="F169" s="63">
        <f t="shared" si="4"/>
        <v>228.5900000000256</v>
      </c>
    </row>
    <row r="170" spans="1:6" ht="147" customHeight="1">
      <c r="A170" s="70" t="s">
        <v>400</v>
      </c>
      <c r="B170" s="61" t="s">
        <v>162</v>
      </c>
      <c r="C170" s="36" t="s">
        <v>401</v>
      </c>
      <c r="D170" s="37">
        <v>358000</v>
      </c>
      <c r="E170" s="62">
        <v>357771.41</v>
      </c>
      <c r="F170" s="63">
        <f t="shared" si="4"/>
        <v>228.5900000000256</v>
      </c>
    </row>
    <row r="171" spans="1:6" ht="69.75" customHeight="1">
      <c r="A171" s="47" t="s">
        <v>402</v>
      </c>
      <c r="B171" s="61" t="s">
        <v>162</v>
      </c>
      <c r="C171" s="36" t="s">
        <v>403</v>
      </c>
      <c r="D171" s="37">
        <v>358000</v>
      </c>
      <c r="E171" s="62">
        <v>357771.41</v>
      </c>
      <c r="F171" s="63">
        <f t="shared" si="4"/>
        <v>228.5900000000256</v>
      </c>
    </row>
    <row r="172" spans="1:6" ht="69.75" customHeight="1">
      <c r="A172" s="47" t="s">
        <v>404</v>
      </c>
      <c r="B172" s="61" t="s">
        <v>162</v>
      </c>
      <c r="C172" s="36" t="s">
        <v>405</v>
      </c>
      <c r="D172" s="37">
        <v>358000</v>
      </c>
      <c r="E172" s="62">
        <v>357771.41</v>
      </c>
      <c r="F172" s="63">
        <f t="shared" si="4"/>
        <v>228.5900000000256</v>
      </c>
    </row>
    <row r="173" spans="1:6" ht="69.75" customHeight="1">
      <c r="A173" s="47" t="s">
        <v>406</v>
      </c>
      <c r="B173" s="61" t="s">
        <v>162</v>
      </c>
      <c r="C173" s="36" t="s">
        <v>407</v>
      </c>
      <c r="D173" s="37">
        <v>358000</v>
      </c>
      <c r="E173" s="62">
        <v>357771.41</v>
      </c>
      <c r="F173" s="63">
        <f t="shared" si="4"/>
        <v>228.5900000000256</v>
      </c>
    </row>
    <row r="174" spans="1:6" ht="69.75" customHeight="1">
      <c r="A174" s="47" t="s">
        <v>408</v>
      </c>
      <c r="B174" s="61" t="s">
        <v>162</v>
      </c>
      <c r="C174" s="36" t="s">
        <v>409</v>
      </c>
      <c r="D174" s="37">
        <v>130000</v>
      </c>
      <c r="E174" s="62">
        <v>130000</v>
      </c>
      <c r="F174" s="63" t="str">
        <f t="shared" si="4"/>
        <v>-</v>
      </c>
    </row>
    <row r="175" spans="1:6" ht="69.75" customHeight="1">
      <c r="A175" s="47" t="s">
        <v>195</v>
      </c>
      <c r="B175" s="61" t="s">
        <v>162</v>
      </c>
      <c r="C175" s="36" t="s">
        <v>410</v>
      </c>
      <c r="D175" s="37">
        <v>130000</v>
      </c>
      <c r="E175" s="62">
        <v>130000</v>
      </c>
      <c r="F175" s="63" t="str">
        <f aca="true" t="shared" si="5" ref="F175:F188">IF(OR(D175="-",IF(E175="-",0,E175)&gt;=IF(D175="-",0,D175)),"-",IF(D175="-",0,D175)-IF(E175="-",0,E175))</f>
        <v>-</v>
      </c>
    </row>
    <row r="176" spans="1:6" ht="69.75" customHeight="1">
      <c r="A176" s="47" t="s">
        <v>207</v>
      </c>
      <c r="B176" s="61" t="s">
        <v>162</v>
      </c>
      <c r="C176" s="36" t="s">
        <v>411</v>
      </c>
      <c r="D176" s="37">
        <v>130000</v>
      </c>
      <c r="E176" s="62">
        <v>130000</v>
      </c>
      <c r="F176" s="63" t="str">
        <f t="shared" si="5"/>
        <v>-</v>
      </c>
    </row>
    <row r="177" spans="1:6" ht="85.5" customHeight="1">
      <c r="A177" s="47" t="s">
        <v>209</v>
      </c>
      <c r="B177" s="61" t="s">
        <v>162</v>
      </c>
      <c r="C177" s="36" t="s">
        <v>412</v>
      </c>
      <c r="D177" s="37">
        <v>130000</v>
      </c>
      <c r="E177" s="62">
        <v>130000</v>
      </c>
      <c r="F177" s="63" t="str">
        <f t="shared" si="5"/>
        <v>-</v>
      </c>
    </row>
    <row r="178" spans="1:6" ht="69.75" customHeight="1">
      <c r="A178" s="47" t="s">
        <v>402</v>
      </c>
      <c r="B178" s="61" t="s">
        <v>162</v>
      </c>
      <c r="C178" s="36" t="s">
        <v>413</v>
      </c>
      <c r="D178" s="37">
        <v>130000</v>
      </c>
      <c r="E178" s="62">
        <v>130000</v>
      </c>
      <c r="F178" s="63" t="str">
        <f t="shared" si="5"/>
        <v>-</v>
      </c>
    </row>
    <row r="179" spans="1:6" ht="69.75" customHeight="1">
      <c r="A179" s="47" t="s">
        <v>414</v>
      </c>
      <c r="B179" s="61" t="s">
        <v>162</v>
      </c>
      <c r="C179" s="36" t="s">
        <v>415</v>
      </c>
      <c r="D179" s="37">
        <v>130000</v>
      </c>
      <c r="E179" s="62">
        <v>130000</v>
      </c>
      <c r="F179" s="63" t="str">
        <f t="shared" si="5"/>
        <v>-</v>
      </c>
    </row>
    <row r="180" spans="1:6" ht="69.75" customHeight="1">
      <c r="A180" s="47" t="s">
        <v>416</v>
      </c>
      <c r="B180" s="61" t="s">
        <v>162</v>
      </c>
      <c r="C180" s="36" t="s">
        <v>417</v>
      </c>
      <c r="D180" s="37">
        <v>130000</v>
      </c>
      <c r="E180" s="62">
        <v>130000</v>
      </c>
      <c r="F180" s="63" t="str">
        <f t="shared" si="5"/>
        <v>-</v>
      </c>
    </row>
    <row r="181" spans="1:6" ht="69.75" customHeight="1">
      <c r="A181" s="47" t="s">
        <v>418</v>
      </c>
      <c r="B181" s="61" t="s">
        <v>162</v>
      </c>
      <c r="C181" s="36" t="s">
        <v>419</v>
      </c>
      <c r="D181" s="37">
        <v>20400</v>
      </c>
      <c r="E181" s="62">
        <v>20223</v>
      </c>
      <c r="F181" s="63">
        <f t="shared" si="5"/>
        <v>177</v>
      </c>
    </row>
    <row r="182" spans="1:6" ht="69.75" customHeight="1">
      <c r="A182" s="47" t="s">
        <v>420</v>
      </c>
      <c r="B182" s="61" t="s">
        <v>162</v>
      </c>
      <c r="C182" s="36" t="s">
        <v>421</v>
      </c>
      <c r="D182" s="37">
        <v>20400</v>
      </c>
      <c r="E182" s="62">
        <v>20223</v>
      </c>
      <c r="F182" s="63">
        <f t="shared" si="5"/>
        <v>177</v>
      </c>
    </row>
    <row r="183" spans="1:6" ht="69.75" customHeight="1">
      <c r="A183" s="47" t="s">
        <v>371</v>
      </c>
      <c r="B183" s="61" t="s">
        <v>162</v>
      </c>
      <c r="C183" s="36" t="s">
        <v>422</v>
      </c>
      <c r="D183" s="37">
        <v>20400</v>
      </c>
      <c r="E183" s="62">
        <v>20223</v>
      </c>
      <c r="F183" s="63">
        <f t="shared" si="5"/>
        <v>177</v>
      </c>
    </row>
    <row r="184" spans="1:6" ht="69.75" customHeight="1">
      <c r="A184" s="47" t="s">
        <v>423</v>
      </c>
      <c r="B184" s="61" t="s">
        <v>162</v>
      </c>
      <c r="C184" s="36" t="s">
        <v>424</v>
      </c>
      <c r="D184" s="37">
        <v>20400</v>
      </c>
      <c r="E184" s="62">
        <v>20223</v>
      </c>
      <c r="F184" s="63">
        <f t="shared" si="5"/>
        <v>177</v>
      </c>
    </row>
    <row r="185" spans="1:6" ht="109.5" customHeight="1">
      <c r="A185" s="70" t="s">
        <v>425</v>
      </c>
      <c r="B185" s="61" t="s">
        <v>162</v>
      </c>
      <c r="C185" s="36" t="s">
        <v>426</v>
      </c>
      <c r="D185" s="37">
        <v>20400</v>
      </c>
      <c r="E185" s="62">
        <v>20223</v>
      </c>
      <c r="F185" s="63">
        <f t="shared" si="5"/>
        <v>177</v>
      </c>
    </row>
    <row r="186" spans="1:6" ht="69.75" customHeight="1">
      <c r="A186" s="47" t="s">
        <v>187</v>
      </c>
      <c r="B186" s="61" t="s">
        <v>162</v>
      </c>
      <c r="C186" s="36" t="s">
        <v>427</v>
      </c>
      <c r="D186" s="37">
        <v>20400</v>
      </c>
      <c r="E186" s="62">
        <v>20223</v>
      </c>
      <c r="F186" s="63">
        <f t="shared" si="5"/>
        <v>177</v>
      </c>
    </row>
    <row r="187" spans="1:6" ht="69.75" customHeight="1">
      <c r="A187" s="47" t="s">
        <v>189</v>
      </c>
      <c r="B187" s="61" t="s">
        <v>162</v>
      </c>
      <c r="C187" s="36" t="s">
        <v>428</v>
      </c>
      <c r="D187" s="37">
        <v>20400</v>
      </c>
      <c r="E187" s="62">
        <v>20223</v>
      </c>
      <c r="F187" s="63">
        <f t="shared" si="5"/>
        <v>177</v>
      </c>
    </row>
    <row r="188" spans="1:6" ht="69.75" customHeight="1" thickBot="1">
      <c r="A188" s="47" t="s">
        <v>191</v>
      </c>
      <c r="B188" s="61" t="s">
        <v>162</v>
      </c>
      <c r="C188" s="36" t="s">
        <v>429</v>
      </c>
      <c r="D188" s="37">
        <v>20400</v>
      </c>
      <c r="E188" s="62">
        <v>20223</v>
      </c>
      <c r="F188" s="63">
        <f t="shared" si="5"/>
        <v>177</v>
      </c>
    </row>
    <row r="189" spans="1:6" ht="69.75" customHeight="1" thickBot="1">
      <c r="A189" s="71" t="s">
        <v>430</v>
      </c>
      <c r="B189" s="64" t="s">
        <v>431</v>
      </c>
      <c r="C189" s="65" t="s">
        <v>163</v>
      </c>
      <c r="D189" s="66">
        <v>-2944800</v>
      </c>
      <c r="E189" s="66">
        <v>-596205.34</v>
      </c>
      <c r="F189" s="67" t="s">
        <v>432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DF40"/>
  <sheetViews>
    <sheetView tabSelected="1" view="pageBreakPreview" zoomScaleSheetLayoutView="100" zoomScalePageLayoutView="0" workbookViewId="0" topLeftCell="C10">
      <selection activeCell="CO15" sqref="CO15:DF15"/>
    </sheetView>
  </sheetViews>
  <sheetFormatPr defaultColWidth="0.85546875" defaultRowHeight="12.75"/>
  <cols>
    <col min="1" max="2" width="0.85546875" style="72" hidden="1" customWidth="1"/>
    <col min="3" max="27" width="0.85546875" style="72" customWidth="1"/>
    <col min="28" max="28" width="7.140625" style="72" customWidth="1"/>
    <col min="29" max="50" width="0.85546875" style="72" customWidth="1"/>
    <col min="51" max="51" width="12.8515625" style="72" customWidth="1"/>
    <col min="52" max="90" width="0.85546875" style="72" customWidth="1"/>
    <col min="91" max="91" width="0.71875" style="72" customWidth="1"/>
    <col min="92" max="92" width="4.140625" style="72" hidden="1" customWidth="1"/>
    <col min="93" max="100" width="0.85546875" style="72" customWidth="1"/>
    <col min="101" max="101" width="0.71875" style="72" customWidth="1"/>
    <col min="102" max="102" width="0.85546875" style="72" hidden="1" customWidth="1"/>
    <col min="103" max="16384" width="0.85546875" style="72" customWidth="1"/>
  </cols>
  <sheetData>
    <row r="1" ht="12">
      <c r="DF1" s="73" t="s">
        <v>452</v>
      </c>
    </row>
    <row r="2" spans="1:110" s="75" customFormat="1" ht="25.5" customHeight="1">
      <c r="A2" s="74"/>
      <c r="B2" s="74"/>
      <c r="C2" s="111" t="s">
        <v>453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</row>
    <row r="3" spans="1:110" ht="59.25" customHeight="1">
      <c r="A3" s="113" t="s">
        <v>454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4" t="s">
        <v>455</v>
      </c>
      <c r="AD3" s="113"/>
      <c r="AE3" s="113"/>
      <c r="AF3" s="113"/>
      <c r="AG3" s="113"/>
      <c r="AH3" s="113"/>
      <c r="AI3" s="113" t="s">
        <v>456</v>
      </c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 t="s">
        <v>457</v>
      </c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 t="s">
        <v>23</v>
      </c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 t="s">
        <v>24</v>
      </c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</row>
    <row r="4" spans="1:110" s="76" customFormat="1" ht="12" customHeight="1" thickBot="1">
      <c r="A4" s="115">
        <v>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6">
        <v>2</v>
      </c>
      <c r="AD4" s="117"/>
      <c r="AE4" s="117"/>
      <c r="AF4" s="117"/>
      <c r="AG4" s="117"/>
      <c r="AH4" s="117"/>
      <c r="AI4" s="117">
        <v>3</v>
      </c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>
        <v>4</v>
      </c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>
        <v>5</v>
      </c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>
        <v>6</v>
      </c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</row>
    <row r="5" spans="1:110" ht="32.25" customHeight="1">
      <c r="A5" s="118" t="s">
        <v>458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20"/>
      <c r="AC5" s="121" t="s">
        <v>459</v>
      </c>
      <c r="AD5" s="122"/>
      <c r="AE5" s="122"/>
      <c r="AF5" s="122"/>
      <c r="AG5" s="122"/>
      <c r="AH5" s="122"/>
      <c r="AI5" s="122" t="s">
        <v>460</v>
      </c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3">
        <f>AZ13</f>
        <v>2944800</v>
      </c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4">
        <f>BW14</f>
        <v>596205.3400000036</v>
      </c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6"/>
      <c r="CO5" s="123">
        <f>CO13</f>
        <v>2348594.6599999964</v>
      </c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</row>
    <row r="6" spans="1:110" ht="12" customHeight="1">
      <c r="A6" s="127" t="s">
        <v>31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9"/>
      <c r="AC6" s="130" t="s">
        <v>461</v>
      </c>
      <c r="AD6" s="130"/>
      <c r="AE6" s="130"/>
      <c r="AF6" s="130"/>
      <c r="AG6" s="130"/>
      <c r="AH6" s="131"/>
      <c r="AI6" s="134" t="s">
        <v>460</v>
      </c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1"/>
      <c r="AZ6" s="136" t="s">
        <v>462</v>
      </c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8"/>
      <c r="BW6" s="136" t="s">
        <v>462</v>
      </c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8"/>
      <c r="CO6" s="136" t="s">
        <v>462</v>
      </c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8"/>
    </row>
    <row r="7" spans="1:110" ht="32.25" customHeight="1">
      <c r="A7" s="142" t="s">
        <v>463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4"/>
      <c r="AC7" s="132"/>
      <c r="AD7" s="132"/>
      <c r="AE7" s="132"/>
      <c r="AF7" s="132"/>
      <c r="AG7" s="132"/>
      <c r="AH7" s="133"/>
      <c r="AI7" s="135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3"/>
      <c r="AZ7" s="139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1"/>
      <c r="BW7" s="139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1"/>
      <c r="CO7" s="139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1"/>
    </row>
    <row r="8" spans="1:110" ht="12" customHeight="1">
      <c r="A8" s="145" t="s">
        <v>464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7"/>
      <c r="AC8" s="134" t="s">
        <v>42</v>
      </c>
      <c r="AD8" s="130"/>
      <c r="AE8" s="130"/>
      <c r="AF8" s="130"/>
      <c r="AG8" s="130"/>
      <c r="AH8" s="131"/>
      <c r="AI8" s="134" t="s">
        <v>42</v>
      </c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2"/>
      <c r="AZ8" s="136" t="s">
        <v>462</v>
      </c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2"/>
      <c r="BW8" s="136" t="s">
        <v>462</v>
      </c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8"/>
      <c r="CO8" s="136" t="s">
        <v>462</v>
      </c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56"/>
    </row>
    <row r="9" spans="1:110" ht="12" customHeight="1">
      <c r="A9" s="158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60"/>
      <c r="AC9" s="148"/>
      <c r="AD9" s="149"/>
      <c r="AE9" s="149"/>
      <c r="AF9" s="149"/>
      <c r="AG9" s="149"/>
      <c r="AH9" s="150"/>
      <c r="AI9" s="153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5"/>
      <c r="AZ9" s="153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5"/>
      <c r="BW9" s="139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1"/>
      <c r="CO9" s="139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57"/>
    </row>
    <row r="10" spans="1:110" ht="29.25" customHeight="1">
      <c r="A10" s="161" t="s">
        <v>465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3"/>
      <c r="AC10" s="164" t="s">
        <v>466</v>
      </c>
      <c r="AD10" s="165"/>
      <c r="AE10" s="165"/>
      <c r="AF10" s="165"/>
      <c r="AG10" s="165"/>
      <c r="AH10" s="165"/>
      <c r="AI10" s="165" t="s">
        <v>460</v>
      </c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6" t="s">
        <v>462</v>
      </c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8"/>
      <c r="BW10" s="166" t="s">
        <v>462</v>
      </c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8"/>
      <c r="CO10" s="166" t="s">
        <v>462</v>
      </c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9"/>
    </row>
    <row r="11" spans="1:110" ht="12" customHeight="1">
      <c r="A11" s="127" t="s">
        <v>464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9"/>
      <c r="AC11" s="130"/>
      <c r="AD11" s="130"/>
      <c r="AE11" s="130"/>
      <c r="AF11" s="130"/>
      <c r="AG11" s="130"/>
      <c r="AH11" s="131"/>
      <c r="AI11" s="134" t="s">
        <v>42</v>
      </c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1"/>
      <c r="AZ11" s="136" t="s">
        <v>462</v>
      </c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8"/>
      <c r="BW11" s="136" t="s">
        <v>462</v>
      </c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8"/>
      <c r="CO11" s="136" t="s">
        <v>462</v>
      </c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56"/>
    </row>
    <row r="12" spans="1:110" ht="15" customHeight="1">
      <c r="A12" s="158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60"/>
      <c r="AC12" s="132"/>
      <c r="AD12" s="132"/>
      <c r="AE12" s="132"/>
      <c r="AF12" s="132"/>
      <c r="AG12" s="132"/>
      <c r="AH12" s="133"/>
      <c r="AI12" s="135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3"/>
      <c r="AZ12" s="139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1"/>
      <c r="BW12" s="139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1"/>
      <c r="CO12" s="139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57"/>
    </row>
    <row r="13" spans="1:110" ht="19.5" customHeight="1">
      <c r="A13" s="170" t="s">
        <v>467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2"/>
      <c r="AC13" s="164" t="s">
        <v>468</v>
      </c>
      <c r="AD13" s="165"/>
      <c r="AE13" s="165"/>
      <c r="AF13" s="165"/>
      <c r="AG13" s="165"/>
      <c r="AH13" s="165"/>
      <c r="AI13" s="173" t="s">
        <v>469</v>
      </c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64"/>
      <c r="AZ13" s="123">
        <f>AZ14</f>
        <v>2944800</v>
      </c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6">
        <f>BW14</f>
        <v>596205.3400000036</v>
      </c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8"/>
      <c r="CO13" s="124">
        <f>CO14</f>
        <v>2348594.6599999964</v>
      </c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80"/>
    </row>
    <row r="14" spans="1:110" ht="40.5" customHeight="1">
      <c r="A14" s="77" t="s">
        <v>467</v>
      </c>
      <c r="B14" s="78"/>
      <c r="C14" s="181" t="s">
        <v>470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3"/>
      <c r="AC14" s="164" t="s">
        <v>468</v>
      </c>
      <c r="AD14" s="165"/>
      <c r="AE14" s="165"/>
      <c r="AF14" s="165"/>
      <c r="AG14" s="165"/>
      <c r="AH14" s="165"/>
      <c r="AI14" s="173" t="s">
        <v>471</v>
      </c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64"/>
      <c r="AZ14" s="123">
        <v>2944800</v>
      </c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6">
        <f>BW18+BW19</f>
        <v>596205.3400000036</v>
      </c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8"/>
      <c r="CO14" s="184">
        <f>AZ14-BW14</f>
        <v>2348594.6599999964</v>
      </c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</row>
    <row r="15" spans="1:110" ht="30.75" customHeight="1">
      <c r="A15" s="185" t="s">
        <v>472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6"/>
      <c r="AC15" s="164" t="s">
        <v>473</v>
      </c>
      <c r="AD15" s="165"/>
      <c r="AE15" s="165"/>
      <c r="AF15" s="165"/>
      <c r="AG15" s="165"/>
      <c r="AH15" s="165"/>
      <c r="AI15" s="173" t="s">
        <v>474</v>
      </c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64"/>
      <c r="AZ15" s="124">
        <f>AZ16</f>
        <v>-193524700</v>
      </c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6"/>
      <c r="BW15" s="176">
        <f>BW16</f>
        <v>-194990321.24</v>
      </c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8"/>
      <c r="CO15" s="175" t="s">
        <v>475</v>
      </c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89"/>
    </row>
    <row r="16" spans="1:110" ht="31.5" customHeight="1" thickBot="1">
      <c r="A16" s="185" t="s">
        <v>476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6"/>
      <c r="AC16" s="190" t="s">
        <v>473</v>
      </c>
      <c r="AD16" s="191"/>
      <c r="AE16" s="191"/>
      <c r="AF16" s="191"/>
      <c r="AG16" s="191"/>
      <c r="AH16" s="191"/>
      <c r="AI16" s="192" t="s">
        <v>477</v>
      </c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0"/>
      <c r="AZ16" s="123">
        <f>AZ17</f>
        <v>-193524700</v>
      </c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6">
        <f>BW17</f>
        <v>-194990321.24</v>
      </c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8"/>
      <c r="CO16" s="194" t="s">
        <v>475</v>
      </c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5"/>
    </row>
    <row r="17" spans="1:110" ht="32.25" customHeight="1" thickBot="1">
      <c r="A17" s="185" t="s">
        <v>478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6"/>
      <c r="AC17" s="190" t="s">
        <v>473</v>
      </c>
      <c r="AD17" s="191"/>
      <c r="AE17" s="191"/>
      <c r="AF17" s="191"/>
      <c r="AG17" s="191"/>
      <c r="AH17" s="191"/>
      <c r="AI17" s="196" t="s">
        <v>479</v>
      </c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8"/>
      <c r="AZ17" s="123">
        <f>AZ18</f>
        <v>-193524700</v>
      </c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6">
        <f>BW18</f>
        <v>-194990321.24</v>
      </c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8"/>
      <c r="CO17" s="194" t="s">
        <v>475</v>
      </c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5"/>
    </row>
    <row r="18" spans="1:110" ht="45" customHeight="1" thickBot="1">
      <c r="A18" s="185" t="s">
        <v>480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6"/>
      <c r="AC18" s="190" t="s">
        <v>473</v>
      </c>
      <c r="AD18" s="191"/>
      <c r="AE18" s="191"/>
      <c r="AF18" s="191"/>
      <c r="AG18" s="191"/>
      <c r="AH18" s="191"/>
      <c r="AI18" s="196" t="s">
        <v>481</v>
      </c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8"/>
      <c r="AZ18" s="123">
        <v>-193524700</v>
      </c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99">
        <v>-194990321.24</v>
      </c>
      <c r="BX18" s="200"/>
      <c r="BY18" s="200"/>
      <c r="BZ18" s="200"/>
      <c r="CA18" s="200"/>
      <c r="CB18" s="200"/>
      <c r="CC18" s="200"/>
      <c r="CD18" s="200"/>
      <c r="CE18" s="200"/>
      <c r="CF18" s="200"/>
      <c r="CG18" s="200"/>
      <c r="CH18" s="200"/>
      <c r="CI18" s="200"/>
      <c r="CJ18" s="200"/>
      <c r="CK18" s="200"/>
      <c r="CL18" s="200"/>
      <c r="CM18" s="200"/>
      <c r="CN18" s="201"/>
      <c r="CO18" s="194" t="s">
        <v>475</v>
      </c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5"/>
    </row>
    <row r="19" spans="1:110" ht="30" customHeight="1" thickBot="1">
      <c r="A19" s="185" t="s">
        <v>482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6"/>
      <c r="AC19" s="190" t="s">
        <v>483</v>
      </c>
      <c r="AD19" s="191"/>
      <c r="AE19" s="191"/>
      <c r="AF19" s="191"/>
      <c r="AG19" s="191"/>
      <c r="AH19" s="191"/>
      <c r="AI19" s="196" t="s">
        <v>484</v>
      </c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8"/>
      <c r="AZ19" s="123">
        <f>AZ20</f>
        <v>196469500</v>
      </c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202">
        <f>BW20</f>
        <v>195586526.58</v>
      </c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4"/>
      <c r="CO19" s="194" t="s">
        <v>475</v>
      </c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5"/>
    </row>
    <row r="20" spans="1:110" ht="31.5" customHeight="1" thickBot="1">
      <c r="A20" s="185" t="s">
        <v>485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6"/>
      <c r="AC20" s="190" t="s">
        <v>483</v>
      </c>
      <c r="AD20" s="191"/>
      <c r="AE20" s="191"/>
      <c r="AF20" s="191"/>
      <c r="AG20" s="191"/>
      <c r="AH20" s="191"/>
      <c r="AI20" s="196" t="s">
        <v>486</v>
      </c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8"/>
      <c r="AZ20" s="123">
        <f>AZ21</f>
        <v>196469500</v>
      </c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202">
        <f>BW21</f>
        <v>195586526.58</v>
      </c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4"/>
      <c r="CO20" s="194" t="s">
        <v>475</v>
      </c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5"/>
    </row>
    <row r="21" spans="1:110" ht="36" customHeight="1" thickBot="1">
      <c r="A21" s="185" t="s">
        <v>487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6"/>
      <c r="AC21" s="190" t="s">
        <v>483</v>
      </c>
      <c r="AD21" s="191"/>
      <c r="AE21" s="191"/>
      <c r="AF21" s="191"/>
      <c r="AG21" s="191"/>
      <c r="AH21" s="191"/>
      <c r="AI21" s="196" t="s">
        <v>488</v>
      </c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8"/>
      <c r="AZ21" s="123">
        <f>AZ22</f>
        <v>196469500</v>
      </c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202">
        <f>BW22</f>
        <v>195586526.58</v>
      </c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4"/>
      <c r="CO21" s="194" t="s">
        <v>475</v>
      </c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5"/>
    </row>
    <row r="22" spans="1:110" ht="45" customHeight="1" thickBot="1">
      <c r="A22" s="205" t="s">
        <v>489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7"/>
      <c r="AC22" s="190" t="s">
        <v>483</v>
      </c>
      <c r="AD22" s="191"/>
      <c r="AE22" s="191"/>
      <c r="AF22" s="191"/>
      <c r="AG22" s="191"/>
      <c r="AH22" s="191"/>
      <c r="AI22" s="196" t="s">
        <v>490</v>
      </c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8"/>
      <c r="AZ22" s="123">
        <v>196469500</v>
      </c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202">
        <v>195586526.58</v>
      </c>
      <c r="BX22" s="208"/>
      <c r="BY22" s="208"/>
      <c r="BZ22" s="208"/>
      <c r="CA22" s="208"/>
      <c r="CB22" s="208"/>
      <c r="CC22" s="208"/>
      <c r="CD22" s="208"/>
      <c r="CE22" s="208"/>
      <c r="CF22" s="208"/>
      <c r="CG22" s="208"/>
      <c r="CH22" s="208"/>
      <c r="CI22" s="208"/>
      <c r="CJ22" s="208"/>
      <c r="CK22" s="208"/>
      <c r="CL22" s="208"/>
      <c r="CM22" s="208"/>
      <c r="CN22" s="209"/>
      <c r="CO22" s="194" t="s">
        <v>475</v>
      </c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5"/>
    </row>
    <row r="23" ht="32.25" customHeight="1"/>
    <row r="24" spans="1:86" s="79" customFormat="1" ht="12.75" customHeight="1">
      <c r="A24" s="79" t="s">
        <v>491</v>
      </c>
      <c r="B24" s="79" t="s">
        <v>492</v>
      </c>
      <c r="C24" s="80"/>
      <c r="D24" s="80" t="s">
        <v>493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1"/>
      <c r="AZ24" s="81"/>
      <c r="BA24" s="81"/>
      <c r="BB24" s="210" t="s">
        <v>494</v>
      </c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</row>
    <row r="25" spans="3:78" s="79" customFormat="1" ht="12.75"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81"/>
      <c r="AH25" s="81"/>
      <c r="AI25" s="81"/>
      <c r="AJ25" s="8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</row>
    <row r="26" spans="3:97" s="79" customFormat="1" ht="12.75"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2"/>
      <c r="T26" s="82"/>
      <c r="U26" s="82"/>
      <c r="V26" s="82"/>
      <c r="W26" s="82"/>
      <c r="X26" s="82"/>
      <c r="Y26" s="82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2"/>
      <c r="AS26" s="82"/>
      <c r="AT26" s="82"/>
      <c r="AU26" s="82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2"/>
      <c r="BU26" s="82"/>
      <c r="BV26" s="82"/>
      <c r="BW26" s="82"/>
      <c r="BX26" s="82"/>
      <c r="BY26" s="82"/>
      <c r="BZ26" s="82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</row>
    <row r="27" spans="3:78" s="79" customFormat="1" ht="12.75"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</row>
    <row r="28" spans="1:87" s="84" customFormat="1" ht="12.75" customHeight="1">
      <c r="A28" s="79"/>
      <c r="B28" s="79" t="s">
        <v>495</v>
      </c>
      <c r="C28" s="212" t="s">
        <v>496</v>
      </c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81"/>
      <c r="AZ28" s="81"/>
      <c r="BA28" s="81"/>
      <c r="BB28" s="81" t="s">
        <v>497</v>
      </c>
      <c r="BC28" s="81"/>
      <c r="BD28" s="210" t="s">
        <v>498</v>
      </c>
      <c r="BE28" s="210"/>
      <c r="BF28" s="210"/>
      <c r="BG28" s="210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  <c r="BZ28" s="210"/>
      <c r="CA28" s="210"/>
      <c r="CB28" s="210"/>
      <c r="CC28" s="210"/>
      <c r="CD28" s="210"/>
      <c r="CE28" s="210"/>
      <c r="CF28" s="210"/>
      <c r="CG28" s="210"/>
      <c r="CH28" s="210"/>
      <c r="CI28" s="210"/>
    </row>
    <row r="29" spans="1:78" s="84" customFormat="1" ht="12.75">
      <c r="A29" s="79"/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81"/>
      <c r="AS29" s="81"/>
      <c r="AT29" s="81"/>
      <c r="AU29" s="8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81"/>
      <c r="BU29" s="81"/>
      <c r="BV29" s="81" t="s">
        <v>499</v>
      </c>
      <c r="BW29" s="81"/>
      <c r="BX29" s="81"/>
      <c r="BY29" s="81"/>
      <c r="BZ29" s="81"/>
    </row>
    <row r="30" spans="1:104" s="84" customFormat="1" ht="12.75">
      <c r="A30" s="79"/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>
        <v>2222222</v>
      </c>
      <c r="AO30" s="81"/>
      <c r="AP30" s="81"/>
      <c r="AQ30" s="81"/>
      <c r="AR30" s="82"/>
      <c r="AS30" s="82"/>
      <c r="AT30" s="82"/>
      <c r="AU30" s="82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2"/>
      <c r="BU30" s="82"/>
      <c r="BV30" s="82"/>
      <c r="BW30" s="82"/>
      <c r="BX30" s="82"/>
      <c r="BY30" s="82"/>
      <c r="BZ30" s="82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</row>
    <row r="31" spans="1:86" s="84" customFormat="1" ht="12.75" customHeight="1">
      <c r="A31" s="79" t="s">
        <v>500</v>
      </c>
      <c r="B31" s="79"/>
      <c r="C31" s="212" t="s">
        <v>500</v>
      </c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81"/>
      <c r="AZ31" s="81"/>
      <c r="BA31" s="81"/>
      <c r="BB31" s="81"/>
      <c r="BC31" s="81"/>
      <c r="BD31" s="81"/>
      <c r="BE31" s="81"/>
      <c r="BF31" s="210" t="s">
        <v>501</v>
      </c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</row>
    <row r="32" spans="3:78" s="84" customFormat="1" ht="11.25" customHeight="1"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81"/>
      <c r="AL32" s="81"/>
      <c r="AM32" s="81"/>
      <c r="AN32" s="8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</row>
    <row r="33" spans="3:78" s="79" customFormat="1" ht="12.75"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5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</row>
    <row r="34" spans="1:78" s="79" customFormat="1" ht="12.75">
      <c r="A34" s="213"/>
      <c r="B34" s="213"/>
      <c r="C34" s="132" t="s">
        <v>506</v>
      </c>
      <c r="D34" s="132"/>
      <c r="E34" s="132"/>
      <c r="F34" s="132"/>
      <c r="G34" s="214"/>
      <c r="H34" s="214"/>
      <c r="I34" s="81"/>
      <c r="J34" s="215" t="s">
        <v>507</v>
      </c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4">
        <v>20</v>
      </c>
      <c r="AC34" s="214"/>
      <c r="AD34" s="214"/>
      <c r="AE34" s="214"/>
      <c r="AF34" s="216" t="s">
        <v>508</v>
      </c>
      <c r="AG34" s="216"/>
      <c r="AH34" s="216"/>
      <c r="AI34" s="81" t="s">
        <v>502</v>
      </c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</row>
    <row r="35" ht="3" customHeight="1"/>
    <row r="37" ht="12">
      <c r="CH37" s="72" t="s">
        <v>503</v>
      </c>
    </row>
    <row r="38" spans="23:67" ht="12">
      <c r="W38" s="72" t="s">
        <v>504</v>
      </c>
      <c r="BO38" s="72" t="s">
        <v>505</v>
      </c>
    </row>
    <row r="40" ht="12">
      <c r="AZ40" s="72">
        <v>63593</v>
      </c>
    </row>
  </sheetData>
  <sheetProtection/>
  <mergeCells count="123">
    <mergeCell ref="C31:AX31"/>
    <mergeCell ref="BF31:CH31"/>
    <mergeCell ref="S32:AJ32"/>
    <mergeCell ref="AO32:BL32"/>
    <mergeCell ref="A34:B34"/>
    <mergeCell ref="C34:F34"/>
    <mergeCell ref="G34:H34"/>
    <mergeCell ref="J34:AA34"/>
    <mergeCell ref="AB34:AE34"/>
    <mergeCell ref="AF34:AH34"/>
    <mergeCell ref="BB24:CH24"/>
    <mergeCell ref="O25:AF25"/>
    <mergeCell ref="AK25:BH25"/>
    <mergeCell ref="C28:AX28"/>
    <mergeCell ref="BD28:CI28"/>
    <mergeCell ref="Z29:AQ29"/>
    <mergeCell ref="AV29:BS29"/>
    <mergeCell ref="A22:AB22"/>
    <mergeCell ref="AC22:AH22"/>
    <mergeCell ref="AI22:AY22"/>
    <mergeCell ref="AZ22:BV22"/>
    <mergeCell ref="BW22:CN22"/>
    <mergeCell ref="CO22:DF22"/>
    <mergeCell ref="A21:AB21"/>
    <mergeCell ref="AC21:AH21"/>
    <mergeCell ref="AI21:AY21"/>
    <mergeCell ref="AZ21:BV21"/>
    <mergeCell ref="BW21:CN21"/>
    <mergeCell ref="CO21:DF21"/>
    <mergeCell ref="A20:AB20"/>
    <mergeCell ref="AC20:AH20"/>
    <mergeCell ref="AI20:AY20"/>
    <mergeCell ref="AZ20:BV20"/>
    <mergeCell ref="BW20:CN20"/>
    <mergeCell ref="CO20:DF20"/>
    <mergeCell ref="A19:AB19"/>
    <mergeCell ref="AC19:AH19"/>
    <mergeCell ref="AI19:AY19"/>
    <mergeCell ref="AZ19:BV19"/>
    <mergeCell ref="BW19:CN19"/>
    <mergeCell ref="CO19:DF19"/>
    <mergeCell ref="A18:AB18"/>
    <mergeCell ref="AC18:AH18"/>
    <mergeCell ref="AI18:AY18"/>
    <mergeCell ref="AZ18:BV18"/>
    <mergeCell ref="BW18:CN18"/>
    <mergeCell ref="CO18:DF18"/>
    <mergeCell ref="A17:AB17"/>
    <mergeCell ref="AC17:AH17"/>
    <mergeCell ref="AI17:AY17"/>
    <mergeCell ref="AZ17:BV17"/>
    <mergeCell ref="BW17:CN17"/>
    <mergeCell ref="CO17:DF17"/>
    <mergeCell ref="A16:AB16"/>
    <mergeCell ref="AC16:AH16"/>
    <mergeCell ref="AI16:AY16"/>
    <mergeCell ref="AZ16:BV16"/>
    <mergeCell ref="BW16:CN16"/>
    <mergeCell ref="CO16:DF16"/>
    <mergeCell ref="A15:AB15"/>
    <mergeCell ref="AC15:AH15"/>
    <mergeCell ref="AI15:AY15"/>
    <mergeCell ref="AZ15:BV15"/>
    <mergeCell ref="BW15:CN15"/>
    <mergeCell ref="CO15:DF15"/>
    <mergeCell ref="C14:AB14"/>
    <mergeCell ref="AC14:AH14"/>
    <mergeCell ref="AI14:AY14"/>
    <mergeCell ref="AZ14:BV14"/>
    <mergeCell ref="BW14:CN14"/>
    <mergeCell ref="CO14:DF14"/>
    <mergeCell ref="A13:AB13"/>
    <mergeCell ref="AC13:AH13"/>
    <mergeCell ref="AI13:AY13"/>
    <mergeCell ref="AZ13:BV13"/>
    <mergeCell ref="BW13:CN13"/>
    <mergeCell ref="CO13:DF13"/>
    <mergeCell ref="A11:AB11"/>
    <mergeCell ref="AC11:AH12"/>
    <mergeCell ref="AI11:AY12"/>
    <mergeCell ref="AZ11:BV12"/>
    <mergeCell ref="BW11:CN12"/>
    <mergeCell ref="CO11:DF12"/>
    <mergeCell ref="A12:AB12"/>
    <mergeCell ref="A10:AB10"/>
    <mergeCell ref="AC10:AH10"/>
    <mergeCell ref="AI10:AY10"/>
    <mergeCell ref="AZ10:BV10"/>
    <mergeCell ref="BW10:CN10"/>
    <mergeCell ref="CO10:DF10"/>
    <mergeCell ref="A8:AB8"/>
    <mergeCell ref="AC8:AH9"/>
    <mergeCell ref="AI8:AY9"/>
    <mergeCell ref="AZ8:BV9"/>
    <mergeCell ref="BW8:CN9"/>
    <mergeCell ref="CO8:DF9"/>
    <mergeCell ref="A9:AB9"/>
    <mergeCell ref="A6:AB6"/>
    <mergeCell ref="AC6:AH7"/>
    <mergeCell ref="AI6:AY7"/>
    <mergeCell ref="AZ6:BV7"/>
    <mergeCell ref="BW6:CN7"/>
    <mergeCell ref="CO6:DF7"/>
    <mergeCell ref="A7:AB7"/>
    <mergeCell ref="A5:AB5"/>
    <mergeCell ref="AC5:AH5"/>
    <mergeCell ref="AI5:AY5"/>
    <mergeCell ref="AZ5:BV5"/>
    <mergeCell ref="BW5:CN5"/>
    <mergeCell ref="CO5:DF5"/>
    <mergeCell ref="A4:AB4"/>
    <mergeCell ref="AC4:AH4"/>
    <mergeCell ref="AI4:AY4"/>
    <mergeCell ref="AZ4:BV4"/>
    <mergeCell ref="BW4:CN4"/>
    <mergeCell ref="CO4:DF4"/>
    <mergeCell ref="C2:DF2"/>
    <mergeCell ref="A3:AB3"/>
    <mergeCell ref="AC3:AH3"/>
    <mergeCell ref="AI3:AY3"/>
    <mergeCell ref="AZ3:BV3"/>
    <mergeCell ref="BW3:CN3"/>
    <mergeCell ref="CO3:DF3"/>
  </mergeCells>
  <printOptions/>
  <pageMargins left="0.35433070866141736" right="0.35433070866141736" top="0.7874015748031497" bottom="0.7874015748031497" header="0.5118110236220472" footer="0.5118110236220472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433</v>
      </c>
      <c r="B1" t="s">
        <v>434</v>
      </c>
    </row>
    <row r="2" spans="1:2" ht="12.75">
      <c r="A2" t="s">
        <v>435</v>
      </c>
      <c r="B2" t="s">
        <v>436</v>
      </c>
    </row>
    <row r="3" spans="1:2" ht="12.75">
      <c r="A3" t="s">
        <v>437</v>
      </c>
      <c r="B3" t="s">
        <v>5</v>
      </c>
    </row>
    <row r="4" spans="1:2" ht="12.75">
      <c r="A4" t="s">
        <v>438</v>
      </c>
      <c r="B4" t="s">
        <v>439</v>
      </c>
    </row>
    <row r="5" spans="1:2" ht="12.75">
      <c r="A5" t="s">
        <v>440</v>
      </c>
      <c r="B5" t="s">
        <v>441</v>
      </c>
    </row>
    <row r="6" spans="1:2" ht="12.75">
      <c r="A6" t="s">
        <v>442</v>
      </c>
      <c r="B6" t="s">
        <v>434</v>
      </c>
    </row>
    <row r="7" spans="1:2" ht="12.75">
      <c r="A7" t="s">
        <v>443</v>
      </c>
    </row>
    <row r="8" spans="1:2" ht="12.75">
      <c r="A8" t="s">
        <v>445</v>
      </c>
    </row>
    <row r="9" spans="1:2" ht="12.75">
      <c r="A9" t="s">
        <v>446</v>
      </c>
      <c r="B9" t="s">
        <v>447</v>
      </c>
    </row>
    <row r="10" spans="1:2" ht="12.75">
      <c r="A10" t="s">
        <v>448</v>
      </c>
      <c r="B10" t="s">
        <v>16</v>
      </c>
    </row>
    <row r="11" spans="1:2" ht="12.75">
      <c r="A11" t="s">
        <v>449</v>
      </c>
      <c r="B11" t="s">
        <v>441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rep:2.55.0.95</dc:description>
  <cp:lastModifiedBy>User</cp:lastModifiedBy>
  <cp:lastPrinted>2023-01-27T12:17:10Z</cp:lastPrinted>
  <dcterms:created xsi:type="dcterms:W3CDTF">2023-01-19T07:41:20Z</dcterms:created>
  <dcterms:modified xsi:type="dcterms:W3CDTF">2023-01-27T12:17:21Z</dcterms:modified>
  <cp:category/>
  <cp:version/>
  <cp:contentType/>
  <cp:contentStatus/>
</cp:coreProperties>
</file>